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8" r:id="rId13"/>
    <sheet name="项目支出绩效目标表（基层救助能力建设工作经费）" sheetId="19" r:id="rId14"/>
    <sheet name="项目支出绩效目标表（养老机构运营经费）" sheetId="20" r:id="rId15"/>
    <sheet name="项目支出绩效目标表（城市困难群众特别救助资金)" sheetId="21" r:id="rId16"/>
    <sheet name="项目支出绩效目标表（城市低保县级配套资金)" sheetId="22" r:id="rId17"/>
    <sheet name="项目支出绩效目标表（城乡特困供养县级配套资金)" sheetId="23" r:id="rId18"/>
    <sheet name="项目支出绩效目标表（城乡临时救助县级补助资金)" sheetId="24" r:id="rId19"/>
    <sheet name="项目支出绩效目标表（残疾人两项补贴县级补助资金)" sheetId="25" r:id="rId20"/>
    <sheet name="项目支出绩效目标表（孤儿生活费县级补助)" sheetId="26" r:id="rId21"/>
    <sheet name="项目支出绩效目标表（村务监督委员会主任报酬)" sheetId="27" r:id="rId22"/>
    <sheet name="项目支出绩效目标表（高龄津贴县级补助资金)" sheetId="28" r:id="rId23"/>
    <sheet name="项目支出绩效目标表（殡葬服务机构运行经费)" sheetId="29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<sst xmlns="http://schemas.openxmlformats.org/spreadsheetml/2006/main" count="1241" uniqueCount="545">
  <si>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华池县民政局部门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</si>
  <si>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</si>
  <si>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</si>
  <si>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</si>
  <si>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</si>
  <si>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</si>
  <si>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</si>
  <si>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</si>
  <si>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</si>
  <si>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</si>
  <si>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</si>
  <si>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</si>
  <si>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</si>
  <si>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</si>
  <si>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</si>
  <si>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</si>
  <si>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</si>
  <si>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</si>
  <si>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</si>
  <si>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</si>
  <si>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</si>
  <si>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</si>
  <si>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</si>
  <si>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</si>
  <si>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</si>
  <si>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</si>
  <si>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</si>
  <si>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</si>
  <si>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</si>
  <si>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</si>
  <si>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</si>
  <si>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</si>
  <si>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</si>
  <si>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</si>
  <si>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</si>
  <si>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</si>
  <si>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</si>
  <si>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</si>
  <si>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</si>
  <si>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</si>
  <si>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</si>
  <si>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</si>
  <si>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</si>
  <si>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</si>
  <si>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</si>
  <si>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</si>
  <si>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</si>
  <si>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</si>
  <si>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</si>
  <si>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</si>
  <si>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</si>
  <si>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</si>
  <si>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</si>
  <si>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华池县民政局部门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</si>
  <si>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</si>
  <si>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</si>
  <si>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</si>
  <si>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</si>
  <si>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</si>
  <si>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</si>
  <si>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</si>
  <si>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</si>
  <si>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</si>
  <si>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</si>
  <si>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</si>
  <si>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</si>
  <si>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</si>
  <si>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</si>
  <si>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华池县民政局部门</t>
    </r>
    <r>
      <rPr>
        <sz val="16"/>
        <color theme="1"/>
        <rFont val="仿宋_GB2312"/>
        <charset val="134"/>
      </rPr>
      <t>支出总体情况表</t>
    </r>
  </si>
  <si>
    <t>功能科目分类</t>
  </si>
  <si>
    <t>支出合计</t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</si>
  <si>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</si>
  <si>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</si>
  <si>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t>上年结转</t>
  </si>
  <si>
    <t>科目编码</t>
  </si>
  <si>
    <t>科目名称</t>
  </si>
  <si>
    <r>
      <rPr>
        <b/>
        <sz val="9"/>
        <color rgb="FF000000"/>
        <rFont val="宋体"/>
        <charset val="134"/>
      </rPr>
      <t>上年结转</t>
    </r>
  </si>
  <si>
    <t>合计</t>
  </si>
  <si>
    <t>208</t>
  </si>
  <si>
    <t>社会保障和就业支出</t>
  </si>
  <si>
    <t>20802</t>
  </si>
  <si>
    <t>民政管理事务</t>
  </si>
  <si>
    <t>2080201</t>
  </si>
  <si>
    <t>行政运行</t>
  </si>
  <si>
    <t>2080202</t>
  </si>
  <si>
    <t>一般行政管理事务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</si>
  <si>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</si>
  <si>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</si>
  <si>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</si>
  <si>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</si>
  <si>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</si>
  <si>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</si>
  <si>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</si>
  <si>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</si>
  <si>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</si>
  <si>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</si>
  <si>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</si>
  <si>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</si>
  <si>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</si>
  <si>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</si>
  <si>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</si>
  <si>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</si>
  <si>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</si>
  <si>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</si>
  <si>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</si>
  <si>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</si>
  <si>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</si>
  <si>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</si>
  <si>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</si>
  <si>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</si>
  <si>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</si>
  <si>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</si>
  <si>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</si>
  <si>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</si>
  <si>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</si>
  <si>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</si>
  <si>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</si>
  <si>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</si>
  <si>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</si>
  <si>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</si>
  <si>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</si>
  <si>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</si>
  <si>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</si>
  <si>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</si>
  <si>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</si>
  <si>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</si>
  <si>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</si>
  <si>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</si>
  <si>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</si>
  <si>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</si>
  <si>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</si>
  <si>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</si>
  <si>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</si>
  <si>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</si>
  <si>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</si>
  <si>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</si>
  <si>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</si>
  <si>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</si>
  <si>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</si>
  <si>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</si>
  <si>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</si>
  <si>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备注：无内容应公开空表并说明情况。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</si>
  <si>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</si>
  <si>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</si>
  <si>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</si>
  <si>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</si>
  <si>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</si>
  <si>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</si>
  <si>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</si>
  <si>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</si>
  <si>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</si>
  <si>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</si>
  <si>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</si>
  <si>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</si>
  <si>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</si>
  <si>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</si>
  <si>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</si>
  <si>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</si>
  <si>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</si>
  <si>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</si>
  <si>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</si>
  <si>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</si>
  <si>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</si>
  <si>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</si>
  <si>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</si>
  <si>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</si>
  <si>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</si>
  <si>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</si>
  <si>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</si>
  <si>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</si>
  <si>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</si>
  <si>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</si>
  <si>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</si>
  <si>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</si>
  <si>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</si>
  <si>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</si>
  <si>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</si>
  <si>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</si>
  <si>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</si>
  <si>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</si>
  <si>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</si>
  <si>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</si>
  <si>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</si>
  <si>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</si>
  <si>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</si>
  <si>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</si>
  <si>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</si>
  <si>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</si>
  <si>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</si>
  <si>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</si>
  <si>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</si>
  <si>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华池县民政局</t>
  </si>
  <si>
    <t>华池县悦乐社会福利院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</si>
  <si>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</si>
  <si>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</si>
  <si>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</si>
  <si>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</si>
  <si>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</si>
  <si>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</si>
  <si>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 xml:space="preserve"> 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</si>
  <si>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</si>
  <si>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</si>
  <si>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</si>
  <si>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</si>
  <si>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</si>
  <si>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</si>
  <si>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</si>
  <si>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</si>
  <si>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</si>
  <si>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</si>
  <si>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</si>
  <si>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</si>
  <si>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</si>
  <si>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</si>
  <si>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</si>
  <si>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</si>
  <si>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</si>
  <si>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</si>
  <si>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</si>
  <si>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</si>
  <si>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</si>
  <si>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</si>
  <si>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</si>
  <si>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</si>
  <si>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</si>
  <si>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</si>
  <si>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</si>
  <si>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</si>
  <si>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</si>
  <si>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</si>
  <si>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</si>
  <si>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</si>
  <si>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</si>
  <si>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</si>
  <si>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</si>
  <si>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</si>
  <si>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</si>
  <si>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</si>
  <si>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</si>
  <si>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30215</t>
  </si>
  <si>
    <t>会议费</t>
  </si>
  <si>
    <t>30216</t>
  </si>
  <si>
    <t>培训费</t>
  </si>
  <si>
    <t>30217</t>
  </si>
  <si>
    <t>公务接待费</t>
  </si>
  <si>
    <t>劳务费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</si>
  <si>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</si>
  <si>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</si>
  <si>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</si>
  <si>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</si>
  <si>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</si>
  <si>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</si>
  <si>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</si>
  <si>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</si>
  <si>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</si>
  <si>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</si>
  <si>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</si>
  <si>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</si>
  <si>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</si>
  <si>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</si>
  <si>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</si>
  <si>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</si>
  <si>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</si>
  <si>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</si>
  <si>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</si>
  <si>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</si>
  <si>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</si>
  <si>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</si>
  <si>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</si>
  <si>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</si>
  <si>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</si>
  <si>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</si>
  <si>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</si>
  <si>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</si>
  <si>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</si>
  <si>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</si>
  <si>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</si>
  <si>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</si>
  <si>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</si>
  <si>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</si>
  <si>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</si>
  <si>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</si>
  <si>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</si>
  <si>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</si>
  <si>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</si>
  <si>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</si>
  <si>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</si>
  <si>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</si>
  <si>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</si>
  <si>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</si>
  <si>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</si>
  <si>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部门（单位）整体支出绩效目标申报表（表十一）</t>
  </si>
  <si>
    <t>（2025年度）</t>
  </si>
  <si>
    <r>
      <rPr>
        <sz val="9"/>
        <color indexed="8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</si>
  <si>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</si>
  <si>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</si>
  <si>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</si>
  <si>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</si>
  <si>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目标4：保障城乡低保对象、特困人员救助供养、残疾人基本生活；</t>
  </si>
  <si>
    <t>目标5：临时救助及时有效，救急解难；</t>
  </si>
  <si>
    <t>目标6：为生活无着流浪人员提供临时救助，协调及时返乡并做好回归稳固工作；</t>
  </si>
  <si>
    <t>目标7：对流浪未成年人履行临时监护责任，维护其身心健康，帮助其顺利回归家庭，并做好源头预防工作。</t>
  </si>
  <si>
    <t>目标8：以服务特困供养老人为重点，不断努力改革创新，积极探索为老服务的新思路 、新方法、新措施，力争提升养老服务服务质量。</t>
  </si>
  <si>
    <t>预 算 情 况（万元）</t>
  </si>
  <si>
    <r>
      <rPr>
        <sz val="9"/>
        <color indexed="8"/>
        <rFont val="宋体"/>
        <charset val="134"/>
      </rPr>
      <t>按支出类型分</t>
    </r>
  </si>
  <si>
    <r>
      <rPr>
        <sz val="9"/>
        <color indexed="8"/>
        <rFont val="宋体"/>
        <charset val="134"/>
      </rPr>
      <t>预算金额</t>
    </r>
  </si>
  <si>
    <r>
      <rPr>
        <sz val="9"/>
        <color indexed="8"/>
        <rFont val="宋体"/>
        <charset val="134"/>
      </rPr>
      <t>按来源类型分</t>
    </r>
  </si>
  <si>
    <r>
      <rPr>
        <sz val="9"/>
        <color indexed="8"/>
        <rFont val="宋体"/>
        <charset val="134"/>
      </rPr>
      <t>基本支出</t>
    </r>
  </si>
  <si>
    <r>
      <rPr>
        <sz val="9"/>
        <color indexed="8"/>
        <rFont val="宋体"/>
        <charset val="134"/>
      </rPr>
      <t>人员经费</t>
    </r>
  </si>
  <si>
    <r>
      <rPr>
        <sz val="9"/>
        <color indexed="8"/>
        <rFont val="宋体"/>
        <charset val="134"/>
      </rPr>
      <t>当年财政拨款</t>
    </r>
  </si>
  <si>
    <r>
      <rPr>
        <sz val="9"/>
        <color indexed="8"/>
        <rFont val="宋体"/>
        <charset val="134"/>
      </rPr>
      <t>公用经费</t>
    </r>
  </si>
  <si>
    <r>
      <rPr>
        <sz val="9"/>
        <color indexed="8"/>
        <rFont val="宋体"/>
        <charset val="134"/>
      </rPr>
      <t>上年结转资金</t>
    </r>
  </si>
  <si>
    <r>
      <rPr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</si>
  <si>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其他资金</t>
    </r>
  </si>
  <si>
    <r>
      <rPr>
        <sz val="9"/>
        <color indexed="8"/>
        <rFont val="宋体"/>
        <charset val="134"/>
      </rPr>
      <t>项目支出</t>
    </r>
  </si>
  <si>
    <r>
      <rPr>
        <sz val="9"/>
        <color indexed="8"/>
        <rFont val="宋体"/>
        <charset val="134"/>
      </rPr>
      <t>收入预算合计</t>
    </r>
  </si>
  <si>
    <r>
      <rPr>
        <sz val="9"/>
        <color indexed="8"/>
        <rFont val="宋体"/>
        <charset val="134"/>
      </rPr>
      <t>支出预算合计</t>
    </r>
  </si>
  <si>
    <t xml:space="preserve">绩 效 指 标  </t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</si>
  <si>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</si>
  <si>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</si>
  <si>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</si>
  <si>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</si>
  <si>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</si>
  <si>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</si>
  <si>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</si>
  <si>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</si>
  <si>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</si>
  <si>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</si>
  <si>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</si>
  <si>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</si>
  <si>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</si>
  <si>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</si>
  <si>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</si>
  <si>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</si>
  <si>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</si>
  <si>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</si>
  <si>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</si>
  <si>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</si>
  <si>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t>部门履职目标</t>
  </si>
  <si>
    <t>临时救助人次</t>
  </si>
  <si>
    <t>应救尽救</t>
  </si>
  <si>
    <t>按时发放困难群众救助补助资金</t>
  </si>
  <si>
    <t>按时</t>
  </si>
  <si>
    <t>足额发放困难群众救助补助资金</t>
  </si>
  <si>
    <t>足额</t>
  </si>
  <si>
    <t>求助的流浪乞讨人员救助率</t>
  </si>
  <si>
    <t>建立“一门受理、协同办理”和“救急难”机制的乡镇个数</t>
  </si>
  <si>
    <r>
      <rPr>
        <sz val="9"/>
        <color indexed="8"/>
        <rFont val="SimSun"/>
        <charset val="134"/>
      </rPr>
      <t>≦</t>
    </r>
    <r>
      <rPr>
        <sz val="9"/>
        <color indexed="8"/>
        <rFont val="宋体"/>
        <charset val="134"/>
      </rPr>
      <t>15个</t>
    </r>
  </si>
  <si>
    <t>农村孤儿、留守儿童、事实无人抚养儿童、困境儿童资格符合率</t>
  </si>
  <si>
    <t>履职效果目标</t>
  </si>
  <si>
    <t>保障困难群众基本生活</t>
  </si>
  <si>
    <t>保障</t>
  </si>
  <si>
    <t>减轻困难群众基本生活负担</t>
  </si>
  <si>
    <t>减轻</t>
  </si>
  <si>
    <t>完善困难群众基本生活救助和孤儿基本生活保障制度</t>
  </si>
  <si>
    <t>完善</t>
  </si>
  <si>
    <t>提升养老服务质量及服务对象幸福感</t>
  </si>
  <si>
    <t>提升</t>
  </si>
  <si>
    <t>保障单位正常运转</t>
  </si>
  <si>
    <t>服务对象满意度</t>
  </si>
  <si>
    <t>职工满意度</t>
  </si>
  <si>
    <t>受助人群满意度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</si>
  <si>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</si>
  <si>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</si>
  <si>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</si>
  <si>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</si>
  <si>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</si>
  <si>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</si>
  <si>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</si>
  <si>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</si>
  <si>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</si>
  <si>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华池县民政局项目绩效目标申报表（表五）
（2025年度）</t>
  </si>
  <si>
    <t>项目名称</t>
  </si>
  <si>
    <t>基层救助能力建设工作经费</t>
  </si>
  <si>
    <t>项目负责人及联系电话</t>
  </si>
  <si>
    <t>杨正国  13830427509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</si>
  <si>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</si>
  <si>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</si>
  <si>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</si>
  <si>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</si>
  <si>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</si>
  <si>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</si>
  <si>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目 标</t>
  </si>
  <si>
    <t>年度目标</t>
  </si>
  <si>
    <t>加强基层救助能力建设，按照社会救助工作任务需要，配齐工作人员、优化工作流程，及时受理救助事项，维护困难群众基本生活权益，不断促进社会和谐稳定和公平正义。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</si>
  <si>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</si>
  <si>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</si>
  <si>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</si>
  <si>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</si>
  <si>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</si>
  <si>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</si>
  <si>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</si>
  <si>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指标1：基层救助能力建设工作经费</t>
  </si>
  <si>
    <t>10万元</t>
  </si>
  <si>
    <t>社会成本</t>
  </si>
  <si>
    <t>指标1：</t>
  </si>
  <si>
    <t>生态成本</t>
  </si>
  <si>
    <t>产出指标</t>
  </si>
  <si>
    <t>数量指标</t>
  </si>
  <si>
    <t>指标1：保障工作人员数量</t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</si>
  <si>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5</t>
    </r>
    <r>
      <rPr>
        <sz val="10"/>
        <color rgb="FF000000"/>
        <rFont val="宋体"/>
        <charset val="134"/>
      </rPr>
      <t>人</t>
    </r>
  </si>
  <si>
    <t>指标2：</t>
  </si>
  <si>
    <t>质量指标</t>
  </si>
  <si>
    <t>指标1：资金使用合规性</t>
  </si>
  <si>
    <t>合规</t>
  </si>
  <si>
    <t>时效指标</t>
  </si>
  <si>
    <t>效益指标</t>
  </si>
  <si>
    <t>经济效益
指标</t>
  </si>
  <si>
    <t>社会效益
指标</t>
  </si>
  <si>
    <t>指标1：提升基层社会救助能力</t>
  </si>
  <si>
    <t>指标2：维护困难群众基本生活权益</t>
  </si>
  <si>
    <t>维护</t>
  </si>
  <si>
    <t>生态效益
指标</t>
  </si>
  <si>
    <t>可持续影响
指标</t>
  </si>
  <si>
    <t>满意度指标</t>
  </si>
  <si>
    <t>服务对象满度
指标</t>
  </si>
  <si>
    <t>指标1：受益困难群众满意度</t>
  </si>
  <si>
    <r>
      <rPr>
        <sz val="10"/>
        <color indexed="8"/>
        <rFont val="宋体"/>
        <charset val="134"/>
      </rPr>
      <t>≧</t>
    </r>
    <r>
      <rPr>
        <sz val="10"/>
        <color indexed="8"/>
        <rFont val="Times New Roman"/>
        <charset val="0"/>
      </rPr>
      <t>95%</t>
    </r>
  </si>
  <si>
    <t>养老机构运营经费</t>
  </si>
  <si>
    <t>赵志芳  13993419098</t>
  </si>
  <si>
    <t>坚持保基本、惠民生、兜底线的工作思路，持续提升公办养老机构养老服务质量，持续提升服务对象的幸福感和满意度。</t>
  </si>
  <si>
    <t>指标1：养老机构运营经费</t>
  </si>
  <si>
    <t>100万元</t>
  </si>
  <si>
    <t>指标1：补贴养老机构个数</t>
  </si>
  <si>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134"/>
      </rPr>
      <t>个</t>
    </r>
  </si>
  <si>
    <t>指标2：补贴综合养老服务中心个数</t>
  </si>
  <si>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134"/>
      </rPr>
      <t>个</t>
    </r>
  </si>
  <si>
    <t>指标1：养老机构年度考核达标率</t>
  </si>
  <si>
    <r>
      <rPr>
        <sz val="10"/>
        <color indexed="8"/>
        <rFont val="SimSun"/>
        <charset val="134"/>
      </rPr>
      <t>≧</t>
    </r>
    <r>
      <rPr>
        <sz val="10"/>
        <color indexed="8"/>
        <rFont val="Times New Roman"/>
        <charset val="0"/>
      </rPr>
      <t>95%</t>
    </r>
  </si>
  <si>
    <t>指标1：资金发放时间</t>
  </si>
  <si>
    <t>按季度发放</t>
  </si>
  <si>
    <t>指标1：保障养老机构正常运营</t>
  </si>
  <si>
    <t>指标2：提升养老服务水平</t>
  </si>
  <si>
    <t>指标1：养老机构入住人员满意度</t>
  </si>
  <si>
    <t xml:space="preserve">华池县民政局项目绩效目标申报表（表五）
（2025年度）
</t>
  </si>
  <si>
    <t>城市困难群众特别救助资金</t>
  </si>
  <si>
    <t>总 体    目 标</t>
  </si>
  <si>
    <t>确保城乡困难群众对象应救尽救，切实兜牢困难群众基本生活底线。</t>
  </si>
  <si>
    <t>指标1：城乡困难群众特别救助资金</t>
  </si>
  <si>
    <t>20万元</t>
  </si>
  <si>
    <t>指标1：年内救助困难群众人数</t>
  </si>
  <si>
    <r>
      <rPr>
        <sz val="10"/>
        <color indexed="8"/>
        <rFont val="SimSun"/>
        <charset val="134"/>
      </rPr>
      <t>≧10</t>
    </r>
    <r>
      <rPr>
        <sz val="10"/>
        <color indexed="8"/>
        <rFont val="宋体"/>
        <charset val="134"/>
      </rPr>
      <t>人</t>
    </r>
  </si>
  <si>
    <t>指标1：人员认定准确率</t>
  </si>
  <si>
    <t>指标1：补助发放及时性</t>
  </si>
  <si>
    <t>及时</t>
  </si>
  <si>
    <t>指标2：补助发放时间</t>
  </si>
  <si>
    <t>按月发放</t>
  </si>
  <si>
    <t xml:space="preserve">指标1：保障困难群众基本生活 </t>
  </si>
  <si>
    <t>指标2：减轻困难群众基本生活负担</t>
  </si>
  <si>
    <t>提高</t>
  </si>
  <si>
    <t>指标1：维护社会和谐稳定</t>
  </si>
  <si>
    <t>持续影响</t>
  </si>
  <si>
    <t>服务对象满度指标</t>
  </si>
  <si>
    <r>
      <rPr>
        <sz val="10"/>
        <color indexed="8"/>
        <rFont val="宋体"/>
        <charset val="134"/>
      </rPr>
      <t>≧</t>
    </r>
    <r>
      <rPr>
        <sz val="10"/>
        <color indexed="8"/>
        <rFont val="Times New Roman"/>
        <charset val="0"/>
      </rPr>
      <t>98%</t>
    </r>
  </si>
  <si>
    <t>城市低保县级补助资金</t>
  </si>
  <si>
    <t>保障城市低保对象基本生活</t>
  </si>
  <si>
    <t>指标1：城市低保县级补助资金</t>
  </si>
  <si>
    <t>174万元</t>
  </si>
  <si>
    <t>指标1：保障城市低保对象人数</t>
  </si>
  <si>
    <r>
      <rPr>
        <sz val="10"/>
        <color indexed="8"/>
        <rFont val="SimSun"/>
        <charset val="134"/>
      </rPr>
      <t>≧</t>
    </r>
    <r>
      <rPr>
        <sz val="10"/>
        <color indexed="8"/>
        <rFont val="Times New Roman"/>
        <charset val="0"/>
      </rPr>
      <t>1769</t>
    </r>
    <r>
      <rPr>
        <sz val="10"/>
        <color indexed="8"/>
        <rFont val="宋体"/>
        <charset val="134"/>
      </rPr>
      <t>人</t>
    </r>
  </si>
  <si>
    <t>指标1：城市低保救助对象认定率</t>
  </si>
  <si>
    <t>指标2：城市低保社会化发放率</t>
  </si>
  <si>
    <t xml:space="preserve">指标1：保障城市低保对象基本生活 </t>
  </si>
  <si>
    <t>指标2：减轻城市低保对象基本生活负担</t>
  </si>
  <si>
    <t>指标1：享受城市低保对象满意度</t>
  </si>
  <si>
    <t>城乡特困供养县级补助资金</t>
  </si>
  <si>
    <t>保障城乡特困供养对象基本生活</t>
  </si>
  <si>
    <t>指标1：城乡特困供养县级补助资金</t>
  </si>
  <si>
    <t>87万元</t>
  </si>
  <si>
    <t>指标1：保障城乡特困供养对象人数</t>
  </si>
  <si>
    <r>
      <rPr>
        <sz val="10"/>
        <color indexed="8"/>
        <rFont val="SimSun"/>
        <charset val="134"/>
      </rPr>
      <t>≧679</t>
    </r>
    <r>
      <rPr>
        <sz val="10"/>
        <color indexed="8"/>
        <rFont val="宋体"/>
        <charset val="134"/>
      </rPr>
      <t>人</t>
    </r>
  </si>
  <si>
    <t>指标1：城乡特困供养救助对象认定率</t>
  </si>
  <si>
    <t>指标2：城乡特困供养社会化发放率</t>
  </si>
  <si>
    <t xml:space="preserve">指标1：保障城乡特困供养对象基本生活 </t>
  </si>
  <si>
    <t>指标2：减轻城乡特困供养对象基本生活负担</t>
  </si>
  <si>
    <t>指标1：享受城乡特困供养对象满意度</t>
  </si>
  <si>
    <t>城乡临时救助县级补助资金</t>
  </si>
  <si>
    <t>建立“一门受理、协同受理”和“救急难”的工作机制，对困难群众做到应救尽救，确保临时救助及时有效，救急解难。</t>
  </si>
  <si>
    <t>指标1：城乡临时救助县级补助资金</t>
  </si>
  <si>
    <t>13.6万元</t>
  </si>
  <si>
    <t>指标1：保障临时困难群众人数</t>
  </si>
  <si>
    <r>
      <rPr>
        <sz val="10"/>
        <color indexed="8"/>
        <rFont val="SimSun"/>
        <charset val="134"/>
      </rPr>
      <t>≧300</t>
    </r>
    <r>
      <rPr>
        <sz val="10"/>
        <color indexed="8"/>
        <rFont val="宋体"/>
        <charset val="134"/>
      </rPr>
      <t>人</t>
    </r>
  </si>
  <si>
    <t>指标1：临时救助对象认定率</t>
  </si>
  <si>
    <t>指标2：经费支出合规性</t>
  </si>
  <si>
    <t>指标1：提高临时困难群众生活水平</t>
  </si>
  <si>
    <t>指标2：减轻临时困难群众基本生活负担</t>
  </si>
  <si>
    <t>指标1：享受临时救助群众满意度</t>
  </si>
  <si>
    <t>残疾人“两项补贴”县级补助资金</t>
  </si>
  <si>
    <t>进一步完善困难残疾人生活补贴和重度残疾人护理补贴制度，切实解决残疾人特殊困难和长期照护困难，促进全面小康社会建设。</t>
  </si>
  <si>
    <t>指标1：残疾人“两项补贴”县级补助资金</t>
  </si>
  <si>
    <t>130.66万元</t>
  </si>
  <si>
    <t>指标1：补贴残疾人人数</t>
  </si>
  <si>
    <r>
      <rPr>
        <sz val="10"/>
        <color indexed="8"/>
        <rFont val="SimSun"/>
        <charset val="134"/>
      </rPr>
      <t>≧4636</t>
    </r>
    <r>
      <rPr>
        <sz val="10"/>
        <color indexed="8"/>
        <rFont val="宋体"/>
        <charset val="134"/>
      </rPr>
      <t>人</t>
    </r>
  </si>
  <si>
    <t>指标1：残疾人“两项补贴”享受对象认定准确率</t>
  </si>
  <si>
    <t>指标2：残疾人“两项补贴”社会化发放率</t>
  </si>
  <si>
    <t xml:space="preserve">指标1：保障困难残疾人基本生活 </t>
  </si>
  <si>
    <t>指标2：减轻困难残疾人基本生活负担</t>
  </si>
  <si>
    <t>指标1：享受补贴困难残疾人满意度</t>
  </si>
  <si>
    <t>孤儿生活费县级补助资金</t>
  </si>
  <si>
    <t>保障孤儿基本生活</t>
  </si>
  <si>
    <t>指标1：孤儿生活费县级补助资金</t>
  </si>
  <si>
    <t>10.3万元</t>
  </si>
  <si>
    <t>指标1：补贴孤儿人数</t>
  </si>
  <si>
    <r>
      <rPr>
        <sz val="10"/>
        <color indexed="8"/>
        <rFont val="SimSun"/>
        <charset val="134"/>
      </rPr>
      <t>≧60</t>
    </r>
    <r>
      <rPr>
        <sz val="10"/>
        <color indexed="8"/>
        <rFont val="宋体"/>
        <charset val="134"/>
      </rPr>
      <t>人</t>
    </r>
  </si>
  <si>
    <t>指标1：孤儿认定准确率</t>
  </si>
  <si>
    <t>指标2：孤儿生活费社会化发放率</t>
  </si>
  <si>
    <t xml:space="preserve">指标1：保障孤儿基本生活 </t>
  </si>
  <si>
    <t>指标1：受助孤儿满意度</t>
  </si>
  <si>
    <t>村务监督委员会主任报酬</t>
  </si>
  <si>
    <t>杨荃  15109475666</t>
  </si>
  <si>
    <t>做好村务监督委员会主任报酬发放工作，确保县财政足额安排本级财政配套资金，按时发放一次村务监督委员会主任报酬。</t>
  </si>
  <si>
    <t>指标1：村务监督委员会主任报酬经费</t>
  </si>
  <si>
    <t>105.3万元</t>
  </si>
  <si>
    <t>指标1：发放村务监督委员会主任报酬人数</t>
  </si>
  <si>
    <r>
      <rPr>
        <sz val="10"/>
        <color rgb="FF000000"/>
        <rFont val="Times New Roman"/>
        <charset val="0"/>
      </rPr>
      <t>117</t>
    </r>
    <r>
      <rPr>
        <sz val="10"/>
        <color rgb="FF000000"/>
        <rFont val="宋体"/>
        <charset val="134"/>
      </rPr>
      <t>人</t>
    </r>
  </si>
  <si>
    <t>指标1：村务监督委员会主任报酬足额发放率</t>
  </si>
  <si>
    <t>指标2：村务监督委员会主任报酬按标准发放</t>
  </si>
  <si>
    <r>
      <rPr>
        <sz val="10"/>
        <color rgb="FF000000"/>
        <rFont val="Times New Roman"/>
        <charset val="0"/>
      </rPr>
      <t>0.9</t>
    </r>
    <r>
      <rPr>
        <sz val="10"/>
        <color rgb="FF000000"/>
        <rFont val="宋体"/>
        <charset val="0"/>
      </rPr>
      <t>万元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人</t>
    </r>
  </si>
  <si>
    <t>指标1：资金发放及时性</t>
  </si>
  <si>
    <t>指标1：保障村务监督委员会主任权益</t>
  </si>
  <si>
    <t>指标2：提升村级组织廉洁能力</t>
  </si>
  <si>
    <t>指标1：村务监督委员会主任满意度</t>
  </si>
  <si>
    <t>高龄补贴县级配套资金</t>
  </si>
  <si>
    <t>进一步完善健全和完善我县老年生活保障体系，提高我县老年优待整体水平、促进和谐社会发展。</t>
  </si>
  <si>
    <t>指标1：高龄补贴县级配套资金</t>
  </si>
  <si>
    <t>指标1：享受高龄津贴人数</t>
  </si>
  <si>
    <r>
      <rPr>
        <sz val="10"/>
        <color indexed="8"/>
        <rFont val="SimSun"/>
        <charset val="134"/>
      </rPr>
      <t>≧600</t>
    </r>
    <r>
      <rPr>
        <sz val="10"/>
        <color indexed="8"/>
        <rFont val="宋体"/>
        <charset val="134"/>
      </rPr>
      <t>人</t>
    </r>
  </si>
  <si>
    <t>指标1：高龄补贴享受对象认定率</t>
  </si>
  <si>
    <t>指标2：补贴发放标准</t>
  </si>
  <si>
    <t>25元/人/月</t>
  </si>
  <si>
    <t>指标1：提高高龄老人生活水平</t>
  </si>
  <si>
    <t>指标2：提高我县老年人整体优待水平</t>
  </si>
  <si>
    <t>指标1：受益高龄老人满意度</t>
  </si>
  <si>
    <t>殡葬服务机构运行经费</t>
  </si>
  <si>
    <t>贯彻执行党中央、国务院、省委、省政府有关殡葬改革的方针政策和法律法规，为殡葬服务、殡葬管理提供服务保障，引导群众树立科学、文明、健康的丧葬习俗。</t>
  </si>
  <si>
    <t>指标1：殡葬服务机构运行经费</t>
  </si>
  <si>
    <t>指标1：提供殡葬服务次数</t>
  </si>
  <si>
    <t>≧10次</t>
  </si>
  <si>
    <t>指标1：资金支出合规性</t>
  </si>
  <si>
    <t>指标1：减轻特殊群众丧葬支出负担</t>
  </si>
  <si>
    <t>指标2：提升我县殡葬服务水平</t>
  </si>
  <si>
    <t>指标1：保护耕地，节约土地资源</t>
  </si>
  <si>
    <t>有效节约</t>
  </si>
  <si>
    <t>指标1：推动殡葬改革，转变群众思想观念</t>
  </si>
  <si>
    <t>指标1：群众满意度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</si>
</sst>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color indexed="8"/>
      <name val="SimSun"/>
      <charset val="134"/>
    </font>
    <font>
      <sz val="10"/>
      <color rgb="FF000000"/>
      <name val="Times New Roman"/>
      <charset val="0"/>
    </font>
    <font>
      <b/>
      <sz val="14"/>
      <color indexed="8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b/>
      <sz val="12"/>
      <color indexed="8"/>
      <name val="仿宋_GB2312"/>
      <charset val="134"/>
    </font>
    <font>
      <sz val="9"/>
      <color indexed="8"/>
      <name val="宋体"/>
      <charset val="134"/>
    </font>
    <font>
      <sz val="9"/>
      <color indexed="8"/>
      <name val="SimSun"/>
      <charset val="134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sz val="9"/>
      <color theme="1"/>
      <name val="宋体"/>
      <charset val="134"/>
    </font>
    <font>
      <b/>
      <sz val="9"/>
      <name val="SimSun"/>
      <charset val="134"/>
    </font>
    <font>
      <sz val="1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rgb="FF00000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0"/>
    <xf numFmtId="0" fontId="2" fillId="0" borderId="0">
      <alignment vertical="center"/>
    </xf>
    <xf numFmtId="0" fontId="2" fillId="0" borderId="0"/>
  </cellStyleXfs>
  <cellXfs count="1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wrapText="1"/>
    </xf>
    <xf numFmtId="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9" fontId="13" fillId="0" borderId="3" xfId="3" applyFont="1" applyFill="1" applyBorder="1" applyAlignment="1">
      <alignment horizontal="center" vertical="center" wrapText="1"/>
    </xf>
    <xf numFmtId="9" fontId="12" fillId="0" borderId="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9" fontId="12" fillId="0" borderId="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indent="2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justify" vertical="top"/>
    </xf>
    <xf numFmtId="176" fontId="18" fillId="2" borderId="1" xfId="0" applyNumberFormat="1" applyFont="1" applyFill="1" applyBorder="1" applyAlignment="1">
      <alignment horizontal="right" vertical="top" wrapText="1"/>
    </xf>
    <xf numFmtId="0" fontId="21" fillId="2" borderId="1" xfId="0" applyFont="1" applyFill="1" applyBorder="1" applyAlignment="1">
      <alignment horizontal="justify" vertical="top"/>
    </xf>
    <xf numFmtId="176" fontId="21" fillId="2" borderId="1" xfId="0" applyNumberFormat="1" applyFont="1" applyFill="1" applyBorder="1" applyAlignment="1">
      <alignment horizontal="right" vertical="top" wrapText="1"/>
    </xf>
    <xf numFmtId="0" fontId="21" fillId="2" borderId="1" xfId="0" applyFont="1" applyFill="1" applyBorder="1" applyAlignment="1">
      <alignment horizontal="right" vertical="top" wrapText="1"/>
    </xf>
    <xf numFmtId="0" fontId="21" fillId="0" borderId="0" xfId="0" applyFont="1" applyAlignment="1">
      <alignment horizontal="left" vertical="center" indent="2"/>
    </xf>
    <xf numFmtId="0" fontId="19" fillId="0" borderId="0" xfId="0" applyFont="1" applyAlignment="1">
      <alignment horizontal="justify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top"/>
    </xf>
    <xf numFmtId="176" fontId="24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/>
    </xf>
    <xf numFmtId="0" fontId="25" fillId="4" borderId="1" xfId="50" applyFont="1" applyFill="1" applyBorder="1" applyAlignment="1">
      <alignment horizontal="left" vertical="center"/>
    </xf>
    <xf numFmtId="176" fontId="25" fillId="4" borderId="1" xfId="50" applyNumberFormat="1" applyFont="1" applyFill="1" applyBorder="1" applyAlignment="1">
      <alignment horizontal="center" vertical="center"/>
    </xf>
    <xf numFmtId="0" fontId="23" fillId="4" borderId="1" xfId="50" applyFont="1" applyFill="1" applyBorder="1" applyAlignment="1">
      <alignment horizontal="left" vertical="center"/>
    </xf>
    <xf numFmtId="176" fontId="23" fillId="4" borderId="1" xfId="5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left" vertical="center"/>
    </xf>
    <xf numFmtId="176" fontId="25" fillId="0" borderId="1" xfId="50" applyNumberFormat="1" applyFont="1" applyFill="1" applyBorder="1" applyAlignment="1">
      <alignment horizontal="center" vertical="center"/>
    </xf>
    <xf numFmtId="176" fontId="23" fillId="0" borderId="1" xfId="5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/>
    </xf>
    <xf numFmtId="176" fontId="25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5" fillId="0" borderId="1" xfId="0" applyNumberFormat="1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5" fillId="4" borderId="1" xfId="50" applyFont="1" applyFill="1" applyBorder="1" applyAlignment="1">
      <alignment horizontal="left" vertical="center" wrapText="1"/>
    </xf>
    <xf numFmtId="176" fontId="25" fillId="4" borderId="1" xfId="50" applyNumberFormat="1" applyFont="1" applyFill="1" applyBorder="1" applyAlignment="1">
      <alignment horizontal="center" vertical="center" wrapText="1"/>
    </xf>
    <xf numFmtId="0" fontId="23" fillId="4" borderId="1" xfId="50" applyFont="1" applyFill="1" applyBorder="1" applyAlignment="1">
      <alignment horizontal="left" vertical="center" wrapText="1"/>
    </xf>
    <xf numFmtId="176" fontId="23" fillId="4" borderId="1" xfId="5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left" vertical="center" wrapText="1"/>
    </xf>
    <xf numFmtId="4" fontId="26" fillId="0" borderId="1" xfId="0" applyNumberFormat="1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right" vertical="top"/>
    </xf>
    <xf numFmtId="0" fontId="21" fillId="2" borderId="1" xfId="0" applyFont="1" applyFill="1" applyBorder="1" applyAlignment="1">
      <alignment horizontal="right" vertical="top"/>
    </xf>
    <xf numFmtId="0" fontId="20" fillId="0" borderId="1" xfId="0" applyFont="1" applyFill="1" applyBorder="1" applyAlignment="1">
      <alignment horizontal="left" vertical="center" wrapText="1"/>
    </xf>
    <xf numFmtId="4" fontId="20" fillId="0" borderId="15" xfId="0" applyNumberFormat="1" applyFont="1" applyFill="1" applyBorder="1" applyAlignment="1">
      <alignment vertical="center" wrapText="1"/>
    </xf>
    <xf numFmtId="176" fontId="21" fillId="2" borderId="1" xfId="0" applyNumberFormat="1" applyFont="1" applyFill="1" applyBorder="1" applyAlignment="1">
      <alignment horizontal="right" vertical="top"/>
    </xf>
    <xf numFmtId="0" fontId="2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0" fontId="23" fillId="4" borderId="1" xfId="5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3" fillId="4" borderId="1" xfId="50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right" vertical="top"/>
    </xf>
    <xf numFmtId="0" fontId="21" fillId="0" borderId="1" xfId="0" applyFont="1" applyBorder="1" applyAlignment="1">
      <alignment horizontal="right" vertical="top"/>
    </xf>
    <xf numFmtId="0" fontId="18" fillId="2" borderId="1" xfId="0" applyFont="1" applyFill="1" applyBorder="1" applyAlignment="1">
      <alignment horizontal="right" vertical="top" wrapText="1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F24" sqref="F24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141" t="s">
        <v>0</v>
      </c>
      <c r="B1" s="141"/>
      <c r="C1" s="141"/>
      <c r="D1" s="141"/>
    </row>
    <row r="2" spans="1:4">
      <c r="A2" s="142"/>
      <c r="D2" t="s">
        <v>1</v>
      </c>
    </row>
    <row r="3" ht="15" customHeight="1" spans="1:4">
      <c r="A3" s="66" t="s">
        <v>2</v>
      </c>
      <c r="B3" s="66"/>
      <c r="C3" s="66" t="s">
        <v>3</v>
      </c>
      <c r="D3" s="66"/>
    </row>
    <row r="4" spans="1:4">
      <c r="A4" s="66" t="s">
        <v>4</v>
      </c>
      <c r="B4" s="66" t="s">
        <v>5</v>
      </c>
      <c r="C4" s="66" t="s">
        <v>4</v>
      </c>
      <c r="D4" s="66" t="s">
        <v>5</v>
      </c>
    </row>
    <row r="5" spans="1:4">
      <c r="A5" s="124" t="s">
        <v>6</v>
      </c>
      <c r="B5" s="143">
        <f>D36</f>
        <v>1247.39</v>
      </c>
      <c r="C5" s="124" t="s">
        <v>7</v>
      </c>
      <c r="D5" s="79"/>
    </row>
    <row r="6" spans="1:4">
      <c r="A6" s="124" t="s">
        <v>8</v>
      </c>
      <c r="B6" s="143"/>
      <c r="C6" s="124" t="s">
        <v>9</v>
      </c>
      <c r="D6" s="79"/>
    </row>
    <row r="7" spans="1:4">
      <c r="A7" s="124" t="s">
        <v>10</v>
      </c>
      <c r="B7" s="143"/>
      <c r="C7" s="124" t="s">
        <v>11</v>
      </c>
      <c r="D7" s="79"/>
    </row>
    <row r="8" spans="1:4">
      <c r="A8" s="124" t="s">
        <v>12</v>
      </c>
      <c r="B8" s="143"/>
      <c r="C8" s="124" t="s">
        <v>13</v>
      </c>
      <c r="D8" s="79"/>
    </row>
    <row r="9" spans="1:4">
      <c r="A9" s="124" t="s">
        <v>14</v>
      </c>
      <c r="B9" s="143"/>
      <c r="C9" s="124" t="s">
        <v>15</v>
      </c>
      <c r="D9" s="79"/>
    </row>
    <row r="10" spans="1:4">
      <c r="A10" s="124" t="s">
        <v>16</v>
      </c>
      <c r="B10" s="143"/>
      <c r="C10" s="124" t="s">
        <v>17</v>
      </c>
      <c r="D10" s="79"/>
    </row>
    <row r="11" spans="1:4">
      <c r="A11" s="124" t="s">
        <v>18</v>
      </c>
      <c r="B11" s="143"/>
      <c r="C11" s="124" t="s">
        <v>19</v>
      </c>
      <c r="D11" s="79"/>
    </row>
    <row r="12" spans="1:4">
      <c r="A12" s="124" t="s">
        <v>20</v>
      </c>
      <c r="B12" s="143"/>
      <c r="C12" s="124" t="s">
        <v>21</v>
      </c>
      <c r="D12" s="79">
        <f>1084.82</f>
        <v>1084.82</v>
      </c>
    </row>
    <row r="13" spans="1:4">
      <c r="A13" s="124" t="s">
        <v>22</v>
      </c>
      <c r="B13" s="143"/>
      <c r="C13" s="124" t="s">
        <v>23</v>
      </c>
      <c r="D13" s="78"/>
    </row>
    <row r="14" spans="1:4">
      <c r="A14" s="124"/>
      <c r="B14" s="126"/>
      <c r="C14" s="124" t="s">
        <v>24</v>
      </c>
      <c r="D14" s="79">
        <f>21.71+2.55</f>
        <v>24.26</v>
      </c>
    </row>
    <row r="15" spans="1:4">
      <c r="A15" s="124"/>
      <c r="B15" s="126"/>
      <c r="C15" s="124" t="s">
        <v>25</v>
      </c>
      <c r="D15" s="79"/>
    </row>
    <row r="16" spans="1:4">
      <c r="A16" s="124"/>
      <c r="B16" s="126"/>
      <c r="C16" s="124" t="s">
        <v>26</v>
      </c>
      <c r="D16" s="79"/>
    </row>
    <row r="17" spans="1:4">
      <c r="A17" s="124"/>
      <c r="B17" s="126"/>
      <c r="C17" s="124" t="s">
        <v>27</v>
      </c>
      <c r="D17" s="78">
        <v>105.3</v>
      </c>
    </row>
    <row r="18" spans="1:4">
      <c r="A18" s="124"/>
      <c r="B18" s="126"/>
      <c r="C18" s="124" t="s">
        <v>28</v>
      </c>
      <c r="D18" s="79"/>
    </row>
    <row r="19" spans="1:4">
      <c r="A19" s="124"/>
      <c r="B19" s="126"/>
      <c r="C19" s="124" t="s">
        <v>29</v>
      </c>
      <c r="D19" s="79"/>
    </row>
    <row r="20" spans="1:4">
      <c r="A20" s="124"/>
      <c r="B20" s="126"/>
      <c r="C20" s="124" t="s">
        <v>30</v>
      </c>
      <c r="D20" s="79"/>
    </row>
    <row r="21" spans="1:4">
      <c r="A21" s="124"/>
      <c r="B21" s="126"/>
      <c r="C21" s="124" t="s">
        <v>31</v>
      </c>
      <c r="D21" s="79"/>
    </row>
    <row r="22" spans="1:4">
      <c r="A22" s="124"/>
      <c r="B22" s="126"/>
      <c r="C22" s="124" t="s">
        <v>32</v>
      </c>
      <c r="D22" s="79"/>
    </row>
    <row r="23" spans="1:4">
      <c r="A23" s="124"/>
      <c r="B23" s="126"/>
      <c r="C23" s="124" t="s">
        <v>33</v>
      </c>
      <c r="D23" s="79"/>
    </row>
    <row r="24" spans="1:4">
      <c r="A24" s="124"/>
      <c r="B24" s="126"/>
      <c r="C24" s="124" t="s">
        <v>34</v>
      </c>
      <c r="D24" s="79">
        <f>29.48+3.53</f>
        <v>33.01</v>
      </c>
    </row>
    <row r="25" spans="1:4">
      <c r="A25" s="124"/>
      <c r="B25" s="126"/>
      <c r="C25" s="124" t="s">
        <v>35</v>
      </c>
      <c r="D25" s="79"/>
    </row>
    <row r="26" spans="1:4">
      <c r="A26" s="124"/>
      <c r="B26" s="126"/>
      <c r="C26" s="124" t="s">
        <v>36</v>
      </c>
      <c r="D26" s="79"/>
    </row>
    <row r="27" spans="1:4">
      <c r="A27" s="124"/>
      <c r="B27" s="126"/>
      <c r="C27" s="124" t="s">
        <v>37</v>
      </c>
      <c r="D27" s="79"/>
    </row>
    <row r="28" spans="1:4">
      <c r="A28" s="124"/>
      <c r="B28" s="126"/>
      <c r="C28" s="124" t="s">
        <v>38</v>
      </c>
      <c r="D28" s="79"/>
    </row>
    <row r="29" spans="1:4">
      <c r="A29" s="124"/>
      <c r="B29" s="126"/>
      <c r="C29" s="124" t="s">
        <v>39</v>
      </c>
      <c r="D29" s="79"/>
    </row>
    <row r="30" spans="1:4">
      <c r="A30" s="124"/>
      <c r="B30" s="126"/>
      <c r="C30" s="124" t="s">
        <v>40</v>
      </c>
      <c r="D30" s="79"/>
    </row>
    <row r="31" spans="1:4">
      <c r="A31" s="124"/>
      <c r="B31" s="126"/>
      <c r="C31" s="124" t="s">
        <v>41</v>
      </c>
      <c r="D31" s="79"/>
    </row>
    <row r="32" spans="1:4">
      <c r="A32" s="124"/>
      <c r="B32" s="126"/>
      <c r="C32" s="124" t="s">
        <v>42</v>
      </c>
      <c r="D32" s="79"/>
    </row>
    <row r="33" spans="1:4">
      <c r="A33" s="124"/>
      <c r="B33" s="126"/>
      <c r="C33" s="124" t="s">
        <v>43</v>
      </c>
      <c r="D33" s="79"/>
    </row>
    <row r="34" spans="1:4">
      <c r="A34" s="124"/>
      <c r="B34" s="126"/>
      <c r="C34" s="124" t="s">
        <v>44</v>
      </c>
      <c r="D34" s="79"/>
    </row>
    <row r="35" spans="1:4">
      <c r="A35" s="124"/>
      <c r="B35" s="126"/>
      <c r="C35" s="124"/>
      <c r="D35" s="144"/>
    </row>
    <row r="36" spans="1:4">
      <c r="A36" s="66" t="s">
        <v>45</v>
      </c>
      <c r="B36" s="69">
        <f>B5</f>
        <v>1247.39</v>
      </c>
      <c r="C36" s="66" t="s">
        <v>46</v>
      </c>
      <c r="D36" s="145">
        <f>D12+D14+D17+D24</f>
        <v>1247.39</v>
      </c>
    </row>
    <row r="37" spans="1:4">
      <c r="A37" s="124" t="s">
        <v>47</v>
      </c>
      <c r="B37" s="74"/>
      <c r="C37" s="124" t="s">
        <v>48</v>
      </c>
      <c r="D37" s="74"/>
    </row>
    <row r="38" spans="1:4">
      <c r="A38" s="124" t="s">
        <v>49</v>
      </c>
      <c r="B38" s="74"/>
      <c r="C38" s="124"/>
      <c r="D38" s="146"/>
    </row>
    <row r="39" spans="1:4">
      <c r="A39" s="147"/>
      <c r="B39" s="127"/>
      <c r="C39" s="147"/>
      <c r="D39" s="146"/>
    </row>
    <row r="40" spans="1:4">
      <c r="A40" s="66" t="s">
        <v>50</v>
      </c>
      <c r="B40" s="69">
        <f>B36</f>
        <v>1247.39</v>
      </c>
      <c r="C40" s="66" t="s">
        <v>51</v>
      </c>
      <c r="D40" s="128">
        <f>D36</f>
        <v>1247.39</v>
      </c>
    </row>
    <row r="41" spans="1:1">
      <c r="A41" s="81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2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7" sqref="A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56" t="s">
        <v>283</v>
      </c>
      <c r="B1" s="56"/>
    </row>
    <row r="2" spans="1:2">
      <c r="A2" s="57"/>
      <c r="B2" s="58" t="s">
        <v>1</v>
      </c>
    </row>
    <row r="3" ht="15" customHeight="1" spans="1:2">
      <c r="A3" s="59" t="s">
        <v>284</v>
      </c>
      <c r="B3" s="60" t="s">
        <v>285</v>
      </c>
    </row>
    <row r="4" spans="1:2">
      <c r="A4" s="59"/>
      <c r="B4" s="60"/>
    </row>
    <row r="5" spans="1:2">
      <c r="A5" s="61" t="s">
        <v>198</v>
      </c>
      <c r="B5" s="60">
        <v>1</v>
      </c>
    </row>
    <row r="6" spans="1:2">
      <c r="A6" s="62" t="s">
        <v>190</v>
      </c>
      <c r="B6" s="63"/>
    </row>
    <row r="7" spans="1:2">
      <c r="A7" s="64"/>
      <c r="B7" s="63"/>
    </row>
    <row r="8" spans="1:2">
      <c r="A8" s="64"/>
      <c r="B8" s="63"/>
    </row>
    <row r="9" spans="1:2">
      <c r="A9" s="64"/>
      <c r="B9" s="63"/>
    </row>
    <row r="10" spans="1:2">
      <c r="A10" s="64"/>
      <c r="B10" s="63"/>
    </row>
    <row r="11" spans="1:2">
      <c r="A11" s="64"/>
      <c r="B11" s="63"/>
    </row>
    <row r="12" spans="1:2">
      <c r="A12" s="64"/>
      <c r="B12" s="63"/>
    </row>
    <row r="13" spans="1:2">
      <c r="A13" s="64"/>
      <c r="B13" s="63"/>
    </row>
    <row r="14" spans="1:2">
      <c r="A14" s="64"/>
      <c r="B14" s="63"/>
    </row>
    <row r="15" spans="1:2">
      <c r="A15" s="64"/>
      <c r="B15" s="63"/>
    </row>
    <row r="16" spans="1:1">
      <c r="A16" s="65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6" sqref="A6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56" t="s">
        <v>286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1</v>
      </c>
    </row>
    <row r="3" spans="1:5">
      <c r="A3" s="66" t="s">
        <v>184</v>
      </c>
      <c r="B3" s="66" t="s">
        <v>145</v>
      </c>
      <c r="C3" s="66" t="s">
        <v>287</v>
      </c>
      <c r="D3" s="66" t="s">
        <v>288</v>
      </c>
      <c r="E3" s="66" t="s">
        <v>289</v>
      </c>
    </row>
    <row r="4" spans="1:5">
      <c r="A4" s="66" t="s">
        <v>198</v>
      </c>
      <c r="B4" s="66">
        <v>1</v>
      </c>
      <c r="C4" s="66">
        <v>2</v>
      </c>
      <c r="D4" s="66">
        <v>3</v>
      </c>
      <c r="E4" s="66">
        <v>4</v>
      </c>
    </row>
    <row r="5" spans="1:5">
      <c r="A5" s="62" t="s">
        <v>190</v>
      </c>
      <c r="B5" s="63"/>
      <c r="C5" s="63"/>
      <c r="D5" s="63"/>
      <c r="E5" s="63"/>
    </row>
    <row r="6" spans="1:5">
      <c r="A6" s="64"/>
      <c r="B6" s="63"/>
      <c r="C6" s="63"/>
      <c r="D6" s="63"/>
      <c r="E6" s="63"/>
    </row>
    <row r="7" spans="1:5">
      <c r="A7" s="64"/>
      <c r="B7" s="63"/>
      <c r="C7" s="63"/>
      <c r="D7" s="63"/>
      <c r="E7" s="63"/>
    </row>
    <row r="8" spans="1:5">
      <c r="A8" s="64"/>
      <c r="B8" s="63"/>
      <c r="C8" s="63"/>
      <c r="D8" s="63"/>
      <c r="E8" s="63"/>
    </row>
    <row r="9" spans="1:5">
      <c r="A9" s="64"/>
      <c r="B9" s="63"/>
      <c r="C9" s="63"/>
      <c r="D9" s="63"/>
      <c r="E9" s="63"/>
    </row>
    <row r="10" spans="1:5">
      <c r="A10" s="64"/>
      <c r="B10" s="63"/>
      <c r="C10" s="63"/>
      <c r="D10" s="63"/>
      <c r="E10" s="63"/>
    </row>
    <row r="11" spans="1:5">
      <c r="A11" s="64"/>
      <c r="B11" s="63"/>
      <c r="C11" s="63"/>
      <c r="D11" s="63"/>
      <c r="E11" s="63"/>
    </row>
    <row r="12" spans="1:5">
      <c r="A12" s="64"/>
      <c r="B12" s="63"/>
      <c r="C12" s="63"/>
      <c r="D12" s="63"/>
      <c r="E12" s="63"/>
    </row>
    <row r="13" spans="1:5">
      <c r="A13" s="64"/>
      <c r="B13" s="63"/>
      <c r="C13" s="63"/>
      <c r="D13" s="63"/>
      <c r="E13" s="63"/>
    </row>
    <row r="14" spans="1:5">
      <c r="A14" s="64"/>
      <c r="B14" s="63"/>
      <c r="C14" s="63"/>
      <c r="D14" s="63"/>
      <c r="E14" s="63"/>
    </row>
    <row r="15" spans="1:1">
      <c r="A15" s="65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0" sqref="A20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6" t="s">
        <v>290</v>
      </c>
      <c r="B1" s="56"/>
    </row>
    <row r="2" spans="1:2">
      <c r="A2" s="57"/>
      <c r="B2" s="58" t="s">
        <v>1</v>
      </c>
    </row>
    <row r="3" ht="15" customHeight="1" spans="1:2">
      <c r="A3" s="59" t="s">
        <v>284</v>
      </c>
      <c r="B3" s="60" t="s">
        <v>285</v>
      </c>
    </row>
    <row r="4" spans="1:2">
      <c r="A4" s="59"/>
      <c r="B4" s="60"/>
    </row>
    <row r="5" spans="1:2">
      <c r="A5" s="61" t="s">
        <v>198</v>
      </c>
      <c r="B5" s="60">
        <v>1</v>
      </c>
    </row>
    <row r="6" spans="1:2">
      <c r="A6" s="62" t="s">
        <v>190</v>
      </c>
      <c r="B6" s="63"/>
    </row>
    <row r="7" spans="1:2">
      <c r="A7" s="64"/>
      <c r="B7" s="63"/>
    </row>
    <row r="8" spans="1:2">
      <c r="A8" s="64"/>
      <c r="B8" s="63"/>
    </row>
    <row r="9" spans="1:2">
      <c r="A9" s="64"/>
      <c r="B9" s="63"/>
    </row>
    <row r="10" spans="1:2">
      <c r="A10" s="64"/>
      <c r="B10" s="63"/>
    </row>
    <row r="11" spans="1:2">
      <c r="A11" s="64"/>
      <c r="B11" s="63"/>
    </row>
    <row r="12" spans="1:2">
      <c r="A12" s="64"/>
      <c r="B12" s="63"/>
    </row>
    <row r="13" spans="1:2">
      <c r="A13" s="64"/>
      <c r="B13" s="63"/>
    </row>
    <row r="14" spans="1:2">
      <c r="A14" s="64"/>
      <c r="B14" s="63"/>
    </row>
    <row r="15" spans="1:2">
      <c r="A15" s="64"/>
      <c r="B15" s="63"/>
    </row>
    <row r="16" spans="1:1">
      <c r="A16" s="65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opLeftCell="A7" workbookViewId="0">
      <selection activeCell="A40" sqref="A40:G44"/>
    </sheetView>
  </sheetViews>
  <sheetFormatPr defaultColWidth="9" defaultRowHeight="14.25"/>
  <cols>
    <col min="1" max="2" width="9" style="30"/>
    <col min="3" max="3" width="10.375" style="30" customWidth="1"/>
    <col min="4" max="4" width="4.875" style="30" customWidth="1"/>
    <col min="5" max="5" width="28.5" style="30" customWidth="1"/>
    <col min="6" max="6" width="14.375" style="30" customWidth="1"/>
    <col min="7" max="7" width="10.25" style="30" customWidth="1"/>
    <col min="8" max="16384" width="9" style="30"/>
  </cols>
  <sheetData>
    <row r="1" s="30" customFormat="1" ht="26.1" customHeight="1" spans="1:7">
      <c r="A1" s="27" t="s">
        <v>291</v>
      </c>
      <c r="B1" s="27"/>
      <c r="C1" s="27"/>
      <c r="D1" s="27"/>
      <c r="E1" s="27"/>
      <c r="F1" s="27"/>
      <c r="G1" s="27"/>
    </row>
    <row r="2" s="30" customFormat="1" ht="12" customHeight="1" spans="1:7">
      <c r="A2" s="31" t="s">
        <v>292</v>
      </c>
      <c r="B2" s="31"/>
      <c r="C2" s="31"/>
      <c r="D2" s="31"/>
      <c r="E2" s="31"/>
      <c r="F2" s="31"/>
      <c r="G2" s="31"/>
    </row>
    <row r="3" s="30" customFormat="1" ht="18" customHeight="1" spans="1:7">
      <c r="A3" s="32" t="s">
        <v>293</v>
      </c>
      <c r="B3" s="32"/>
      <c r="C3" s="32"/>
      <c r="D3" s="32" t="s">
        <v>191</v>
      </c>
      <c r="E3" s="32"/>
      <c r="F3" s="32"/>
      <c r="G3" s="32"/>
    </row>
    <row r="4" s="30" customFormat="1" ht="18" customHeight="1" spans="1:11">
      <c r="A4" s="33" t="s">
        <v>294</v>
      </c>
      <c r="B4" s="34" t="s">
        <v>295</v>
      </c>
      <c r="C4" s="34"/>
      <c r="D4" s="34"/>
      <c r="E4" s="34"/>
      <c r="F4" s="34"/>
      <c r="G4" s="34"/>
      <c r="K4" s="55"/>
    </row>
    <row r="5" s="30" customFormat="1" ht="18" customHeight="1" spans="1:7">
      <c r="A5" s="35"/>
      <c r="B5" s="34" t="s">
        <v>296</v>
      </c>
      <c r="C5" s="34"/>
      <c r="D5" s="34"/>
      <c r="E5" s="34"/>
      <c r="F5" s="34"/>
      <c r="G5" s="34"/>
    </row>
    <row r="6" s="30" customFormat="1" ht="18" customHeight="1" spans="1:7">
      <c r="A6" s="35"/>
      <c r="B6" s="34" t="s">
        <v>297</v>
      </c>
      <c r="C6" s="34"/>
      <c r="D6" s="34"/>
      <c r="E6" s="34"/>
      <c r="F6" s="34"/>
      <c r="G6" s="34"/>
    </row>
    <row r="7" s="30" customFormat="1" ht="18" customHeight="1" spans="1:7">
      <c r="A7" s="35"/>
      <c r="B7" s="34" t="s">
        <v>298</v>
      </c>
      <c r="C7" s="34"/>
      <c r="D7" s="34"/>
      <c r="E7" s="34"/>
      <c r="F7" s="34"/>
      <c r="G7" s="34"/>
    </row>
    <row r="8" s="30" customFormat="1" ht="18" customHeight="1" spans="1:7">
      <c r="A8" s="35"/>
      <c r="B8" s="34" t="s">
        <v>299</v>
      </c>
      <c r="C8" s="34"/>
      <c r="D8" s="34"/>
      <c r="E8" s="34"/>
      <c r="F8" s="34"/>
      <c r="G8" s="34"/>
    </row>
    <row r="9" s="30" customFormat="1" ht="18" customHeight="1" spans="1:7">
      <c r="A9" s="35"/>
      <c r="B9" s="34" t="s">
        <v>300</v>
      </c>
      <c r="C9" s="34"/>
      <c r="D9" s="34"/>
      <c r="E9" s="34"/>
      <c r="F9" s="34"/>
      <c r="G9" s="34"/>
    </row>
    <row r="10" s="30" customFormat="1" ht="18" customHeight="1" spans="1:7">
      <c r="A10" s="35"/>
      <c r="B10" s="34" t="s">
        <v>301</v>
      </c>
      <c r="C10" s="34"/>
      <c r="D10" s="34"/>
      <c r="E10" s="34"/>
      <c r="F10" s="34"/>
      <c r="G10" s="34"/>
    </row>
    <row r="11" s="30" customFormat="1" ht="29" customHeight="1" spans="1:7">
      <c r="A11" s="36"/>
      <c r="B11" s="37" t="s">
        <v>302</v>
      </c>
      <c r="C11" s="38"/>
      <c r="D11" s="38"/>
      <c r="E11" s="38"/>
      <c r="F11" s="38"/>
      <c r="G11" s="39"/>
    </row>
    <row r="12" s="30" customFormat="1" ht="15" customHeight="1" spans="1:7">
      <c r="A12" s="32" t="s">
        <v>303</v>
      </c>
      <c r="B12" s="32" t="s">
        <v>304</v>
      </c>
      <c r="C12" s="32"/>
      <c r="D12" s="32"/>
      <c r="E12" s="32" t="s">
        <v>305</v>
      </c>
      <c r="F12" s="32" t="s">
        <v>306</v>
      </c>
      <c r="G12" s="32" t="s">
        <v>305</v>
      </c>
    </row>
    <row r="13" s="30" customFormat="1" ht="15" customHeight="1" spans="1:7">
      <c r="A13" s="32"/>
      <c r="B13" s="32" t="s">
        <v>307</v>
      </c>
      <c r="C13" s="32" t="s">
        <v>308</v>
      </c>
      <c r="D13" s="32"/>
      <c r="E13" s="40">
        <v>447.04</v>
      </c>
      <c r="F13" s="32" t="s">
        <v>309</v>
      </c>
      <c r="G13" s="32">
        <v>1247.39</v>
      </c>
    </row>
    <row r="14" s="30" customFormat="1" ht="15" customHeight="1" spans="1:7">
      <c r="A14" s="32"/>
      <c r="B14" s="32"/>
      <c r="C14" s="32" t="s">
        <v>310</v>
      </c>
      <c r="D14" s="32"/>
      <c r="E14" s="40">
        <v>49.49</v>
      </c>
      <c r="F14" s="32" t="s">
        <v>311</v>
      </c>
      <c r="G14" s="32"/>
    </row>
    <row r="15" s="30" customFormat="1" ht="15" customHeight="1" spans="1:7">
      <c r="A15" s="32"/>
      <c r="B15" s="32"/>
      <c r="C15" s="32" t="s">
        <v>312</v>
      </c>
      <c r="D15" s="32"/>
      <c r="E15" s="41">
        <f>SUM(E13:E14)</f>
        <v>496.53</v>
      </c>
      <c r="F15" s="32" t="s">
        <v>313</v>
      </c>
      <c r="G15" s="32"/>
    </row>
    <row r="16" s="30" customFormat="1" ht="15" customHeight="1" spans="1:7">
      <c r="A16" s="32"/>
      <c r="B16" s="32" t="s">
        <v>314</v>
      </c>
      <c r="C16" s="32"/>
      <c r="D16" s="32"/>
      <c r="E16" s="41">
        <v>750.86</v>
      </c>
      <c r="F16" s="32" t="s">
        <v>315</v>
      </c>
      <c r="G16" s="32">
        <f>G13</f>
        <v>1247.39</v>
      </c>
    </row>
    <row r="17" s="30" customFormat="1" ht="15" customHeight="1" spans="1:7">
      <c r="A17" s="32"/>
      <c r="B17" s="32"/>
      <c r="C17" s="32"/>
      <c r="D17" s="32"/>
      <c r="E17" s="41"/>
      <c r="F17" s="32" t="s">
        <v>316</v>
      </c>
      <c r="G17" s="32">
        <f>G13</f>
        <v>1247.39</v>
      </c>
    </row>
    <row r="18" s="30" customFormat="1" ht="18" customHeight="1" spans="1:7">
      <c r="A18" s="32" t="s">
        <v>317</v>
      </c>
      <c r="B18" s="32" t="s">
        <v>318</v>
      </c>
      <c r="C18" s="32" t="s">
        <v>319</v>
      </c>
      <c r="D18" s="32"/>
      <c r="E18" s="32" t="s">
        <v>320</v>
      </c>
      <c r="F18" s="32" t="s">
        <v>321</v>
      </c>
      <c r="G18" s="32"/>
    </row>
    <row r="19" s="30" customFormat="1" ht="18" customHeight="1" spans="1:7">
      <c r="A19" s="32"/>
      <c r="B19" s="32" t="s">
        <v>322</v>
      </c>
      <c r="C19" s="32" t="s">
        <v>323</v>
      </c>
      <c r="D19" s="32"/>
      <c r="E19" s="32" t="s">
        <v>324</v>
      </c>
      <c r="F19" s="32" t="s">
        <v>325</v>
      </c>
      <c r="G19" s="32"/>
    </row>
    <row r="20" s="30" customFormat="1" ht="18" customHeight="1" spans="1:7">
      <c r="A20" s="32"/>
      <c r="B20" s="32"/>
      <c r="C20" s="32" t="s">
        <v>326</v>
      </c>
      <c r="D20" s="32"/>
      <c r="E20" s="32" t="s">
        <v>327</v>
      </c>
      <c r="F20" s="32" t="s">
        <v>328</v>
      </c>
      <c r="G20" s="32"/>
    </row>
    <row r="21" s="30" customFormat="1" ht="18" customHeight="1" spans="1:7">
      <c r="A21" s="32"/>
      <c r="B21" s="32"/>
      <c r="C21" s="32" t="s">
        <v>329</v>
      </c>
      <c r="D21" s="32"/>
      <c r="E21" s="32" t="s">
        <v>330</v>
      </c>
      <c r="F21" s="32" t="s">
        <v>331</v>
      </c>
      <c r="G21" s="32"/>
    </row>
    <row r="22" s="30" customFormat="1" ht="18" customHeight="1" spans="1:7">
      <c r="A22" s="32"/>
      <c r="B22" s="32"/>
      <c r="C22" s="42" t="s">
        <v>332</v>
      </c>
      <c r="D22" s="43"/>
      <c r="E22" s="32" t="s">
        <v>333</v>
      </c>
      <c r="F22" s="42" t="s">
        <v>334</v>
      </c>
      <c r="G22" s="43"/>
    </row>
    <row r="23" s="30" customFormat="1" ht="18" customHeight="1" spans="1:7">
      <c r="A23" s="32"/>
      <c r="B23" s="32"/>
      <c r="C23" s="42" t="s">
        <v>335</v>
      </c>
      <c r="D23" s="43"/>
      <c r="E23" s="32" t="s">
        <v>336</v>
      </c>
      <c r="F23" s="42" t="s">
        <v>337</v>
      </c>
      <c r="G23" s="43"/>
    </row>
    <row r="24" s="30" customFormat="1" ht="18" customHeight="1" spans="1:7">
      <c r="A24" s="32"/>
      <c r="B24" s="32"/>
      <c r="C24" s="44" t="s">
        <v>338</v>
      </c>
      <c r="D24" s="45"/>
      <c r="E24" s="46" t="s">
        <v>339</v>
      </c>
      <c r="F24" s="42" t="s">
        <v>340</v>
      </c>
      <c r="G24" s="43"/>
    </row>
    <row r="25" s="30" customFormat="1" ht="18" customHeight="1" spans="1:7">
      <c r="A25" s="32"/>
      <c r="B25" s="32"/>
      <c r="C25" s="44"/>
      <c r="D25" s="45"/>
      <c r="E25" s="46" t="s">
        <v>341</v>
      </c>
      <c r="F25" s="42" t="s">
        <v>342</v>
      </c>
      <c r="G25" s="43"/>
    </row>
    <row r="26" s="30" customFormat="1" ht="18" customHeight="1" spans="1:7">
      <c r="A26" s="32"/>
      <c r="B26" s="32"/>
      <c r="C26" s="44"/>
      <c r="D26" s="45"/>
      <c r="E26" s="46" t="s">
        <v>343</v>
      </c>
      <c r="F26" s="42" t="s">
        <v>344</v>
      </c>
      <c r="G26" s="43"/>
    </row>
    <row r="27" s="30" customFormat="1" ht="18" customHeight="1" spans="1:7">
      <c r="A27" s="32"/>
      <c r="B27" s="32"/>
      <c r="C27" s="44"/>
      <c r="D27" s="45"/>
      <c r="E27" s="46" t="s">
        <v>345</v>
      </c>
      <c r="F27" s="42" t="s">
        <v>334</v>
      </c>
      <c r="G27" s="43"/>
    </row>
    <row r="28" s="30" customFormat="1" ht="23.1" customHeight="1" spans="1:7">
      <c r="A28" s="32"/>
      <c r="B28" s="32"/>
      <c r="C28" s="44"/>
      <c r="D28" s="45"/>
      <c r="E28" s="46" t="s">
        <v>346</v>
      </c>
      <c r="F28" s="47" t="s">
        <v>347</v>
      </c>
      <c r="G28" s="48"/>
    </row>
    <row r="29" s="30" customFormat="1" ht="24" customHeight="1" spans="1:7">
      <c r="A29" s="32"/>
      <c r="B29" s="32"/>
      <c r="C29" s="49"/>
      <c r="D29" s="50"/>
      <c r="E29" s="43" t="s">
        <v>348</v>
      </c>
      <c r="F29" s="51">
        <v>1</v>
      </c>
      <c r="G29" s="43"/>
    </row>
    <row r="30" s="30" customFormat="1" ht="18" customHeight="1" spans="1:7">
      <c r="A30" s="32"/>
      <c r="B30" s="32"/>
      <c r="C30" s="32" t="s">
        <v>349</v>
      </c>
      <c r="D30" s="32"/>
      <c r="E30" s="43" t="s">
        <v>350</v>
      </c>
      <c r="F30" s="42" t="s">
        <v>351</v>
      </c>
      <c r="G30" s="43"/>
    </row>
    <row r="31" s="30" customFormat="1" ht="18" customHeight="1" spans="1:7">
      <c r="A31" s="32"/>
      <c r="B31" s="32"/>
      <c r="C31" s="32"/>
      <c r="D31" s="32"/>
      <c r="E31" s="43" t="s">
        <v>352</v>
      </c>
      <c r="F31" s="42" t="s">
        <v>353</v>
      </c>
      <c r="G31" s="43"/>
    </row>
    <row r="32" s="30" customFormat="1" ht="24.95" customHeight="1" spans="1:7">
      <c r="A32" s="32"/>
      <c r="B32" s="32"/>
      <c r="C32" s="32"/>
      <c r="D32" s="32"/>
      <c r="E32" s="43" t="s">
        <v>354</v>
      </c>
      <c r="F32" s="42" t="s">
        <v>355</v>
      </c>
      <c r="G32" s="43"/>
    </row>
    <row r="33" s="30" customFormat="1" ht="17.1" customHeight="1" spans="1:7">
      <c r="A33" s="32"/>
      <c r="B33" s="32"/>
      <c r="C33" s="32"/>
      <c r="D33" s="32"/>
      <c r="E33" s="43" t="s">
        <v>356</v>
      </c>
      <c r="F33" s="42" t="s">
        <v>357</v>
      </c>
      <c r="G33" s="43"/>
    </row>
    <row r="34" s="30" customFormat="1" ht="17.1" customHeight="1" spans="1:7">
      <c r="A34" s="32"/>
      <c r="B34" s="32"/>
      <c r="C34" s="52"/>
      <c r="D34" s="52"/>
      <c r="E34" s="43" t="s">
        <v>358</v>
      </c>
      <c r="F34" s="42" t="s">
        <v>351</v>
      </c>
      <c r="G34" s="43"/>
    </row>
    <row r="35" s="30" customFormat="1" ht="17.1" customHeight="1" spans="1:7">
      <c r="A35" s="32"/>
      <c r="B35" s="32"/>
      <c r="C35" s="44" t="s">
        <v>359</v>
      </c>
      <c r="D35" s="45"/>
      <c r="E35" s="43" t="s">
        <v>360</v>
      </c>
      <c r="F35" s="42" t="s">
        <v>334</v>
      </c>
      <c r="G35" s="43"/>
    </row>
    <row r="36" s="30" customFormat="1" ht="17.1" customHeight="1" spans="1:7">
      <c r="A36" s="32"/>
      <c r="B36" s="32"/>
      <c r="C36" s="44"/>
      <c r="D36" s="45"/>
      <c r="E36" s="43" t="s">
        <v>361</v>
      </c>
      <c r="F36" s="32" t="s">
        <v>334</v>
      </c>
      <c r="G36" s="32"/>
    </row>
    <row r="37" s="30" customFormat="1" ht="17.1" customHeight="1" spans="1:7">
      <c r="A37" s="32"/>
      <c r="B37" s="44" t="s">
        <v>362</v>
      </c>
      <c r="C37" s="32" t="s">
        <v>363</v>
      </c>
      <c r="D37" s="32"/>
      <c r="E37" s="32" t="s">
        <v>364</v>
      </c>
      <c r="F37" s="32" t="s">
        <v>334</v>
      </c>
      <c r="G37" s="32"/>
    </row>
    <row r="38" s="30" customFormat="1" ht="17.1" customHeight="1" spans="1:7">
      <c r="A38" s="32"/>
      <c r="B38" s="44"/>
      <c r="C38" s="32" t="s">
        <v>365</v>
      </c>
      <c r="D38" s="32"/>
      <c r="E38" s="32" t="s">
        <v>366</v>
      </c>
      <c r="F38" s="32" t="s">
        <v>367</v>
      </c>
      <c r="G38" s="32"/>
    </row>
    <row r="39" s="30" customFormat="1" ht="17.1" customHeight="1" spans="1:7">
      <c r="A39" s="32"/>
      <c r="B39" s="49"/>
      <c r="C39" s="32" t="s">
        <v>368</v>
      </c>
      <c r="D39" s="32"/>
      <c r="E39" s="32" t="s">
        <v>369</v>
      </c>
      <c r="F39" s="32" t="s">
        <v>334</v>
      </c>
      <c r="G39" s="32"/>
    </row>
    <row r="40" s="30" customFormat="1" spans="1:7">
      <c r="A40" s="5" t="s">
        <v>370</v>
      </c>
      <c r="B40" s="5"/>
      <c r="C40" s="5"/>
      <c r="D40" s="5"/>
      <c r="E40" s="5"/>
      <c r="F40" s="5"/>
      <c r="G40" s="20"/>
    </row>
    <row r="41" s="30" customFormat="1" spans="1:7">
      <c r="A41" s="5"/>
      <c r="B41" s="5"/>
      <c r="C41" s="5"/>
      <c r="D41" s="5"/>
      <c r="E41" s="5"/>
      <c r="F41" s="5"/>
      <c r="G41" s="20"/>
    </row>
    <row r="42" s="30" customFormat="1" ht="9" customHeight="1" spans="1:7">
      <c r="A42" s="5"/>
      <c r="B42" s="5"/>
      <c r="C42" s="5"/>
      <c r="D42" s="5"/>
      <c r="E42" s="5"/>
      <c r="F42" s="5"/>
      <c r="G42" s="20"/>
    </row>
    <row r="43" s="30" customFormat="1" spans="1:7">
      <c r="A43" s="5"/>
      <c r="B43" s="5"/>
      <c r="C43" s="5"/>
      <c r="D43" s="5"/>
      <c r="E43" s="5"/>
      <c r="F43" s="5"/>
      <c r="G43" s="20"/>
    </row>
    <row r="44" s="30" customFormat="1" ht="2.1" customHeight="1" spans="1:7">
      <c r="A44" s="53"/>
      <c r="B44" s="53"/>
      <c r="C44" s="53"/>
      <c r="D44" s="53"/>
      <c r="E44" s="53"/>
      <c r="F44" s="53"/>
      <c r="G44" s="54"/>
    </row>
  </sheetData>
  <mergeCells count="60">
    <mergeCell ref="A1:G1"/>
    <mergeCell ref="A2:G2"/>
    <mergeCell ref="A3:C3"/>
    <mergeCell ref="D3:G3"/>
    <mergeCell ref="B4:G4"/>
    <mergeCell ref="B5:G5"/>
    <mergeCell ref="B6:G6"/>
    <mergeCell ref="B7:G7"/>
    <mergeCell ref="B8:G8"/>
    <mergeCell ref="B9:G9"/>
    <mergeCell ref="B10:G10"/>
    <mergeCell ref="B11:G11"/>
    <mergeCell ref="B12:D12"/>
    <mergeCell ref="C13:D13"/>
    <mergeCell ref="C14:D14"/>
    <mergeCell ref="C15:D15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C37:D37"/>
    <mergeCell ref="F37:G37"/>
    <mergeCell ref="C38:D38"/>
    <mergeCell ref="F38:G38"/>
    <mergeCell ref="C39:D39"/>
    <mergeCell ref="F39:G39"/>
    <mergeCell ref="A4:A11"/>
    <mergeCell ref="A12:A17"/>
    <mergeCell ref="A18:A39"/>
    <mergeCell ref="B13:B15"/>
    <mergeCell ref="B19:B23"/>
    <mergeCell ref="B24:B36"/>
    <mergeCell ref="B37:B39"/>
    <mergeCell ref="E16:E17"/>
    <mergeCell ref="B16:D17"/>
    <mergeCell ref="C24:D29"/>
    <mergeCell ref="C30:D34"/>
    <mergeCell ref="C35:D36"/>
    <mergeCell ref="A40:G44"/>
  </mergeCells>
  <pageMargins left="0.75" right="0.75" top="1" bottom="1" header="0.5" footer="0.5"/>
  <pageSetup paperSize="9" scale="9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8" workbookViewId="0">
      <selection activeCell="I26" sqref="I26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373</v>
      </c>
      <c r="D4" s="5"/>
      <c r="E4" s="5" t="s">
        <v>374</v>
      </c>
      <c r="F4" s="5" t="s">
        <v>375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7">
        <v>10</v>
      </c>
      <c r="F6" s="7"/>
      <c r="G6" s="7"/>
    </row>
    <row r="7" s="1" customFormat="1" ht="18.95" customHeight="1" spans="1:7">
      <c r="A7" s="5"/>
      <c r="B7" s="5"/>
      <c r="C7" s="6" t="s">
        <v>380</v>
      </c>
      <c r="D7" s="6"/>
      <c r="E7" s="7">
        <v>10</v>
      </c>
      <c r="F7" s="7"/>
      <c r="G7" s="7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384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33" customHeight="1" spans="1:7">
      <c r="A12" s="8"/>
      <c r="B12" s="10" t="s">
        <v>390</v>
      </c>
      <c r="C12" s="8" t="s">
        <v>391</v>
      </c>
      <c r="D12" s="11" t="s">
        <v>392</v>
      </c>
      <c r="E12" s="12"/>
      <c r="F12" s="13"/>
      <c r="G12" s="8" t="s">
        <v>393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18.95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399</v>
      </c>
      <c r="E15" s="16"/>
      <c r="F15" s="16"/>
      <c r="G15" s="28" t="s">
        <v>400</v>
      </c>
    </row>
    <row r="16" s="1" customFormat="1" ht="24" customHeight="1" spans="1:7">
      <c r="A16" s="8"/>
      <c r="B16" s="8"/>
      <c r="C16" s="8"/>
      <c r="D16" s="16" t="s">
        <v>401</v>
      </c>
      <c r="E16" s="16"/>
      <c r="F16" s="16"/>
      <c r="G16" s="29"/>
    </row>
    <row r="17" s="1" customFormat="1" ht="18.95" customHeight="1" spans="1:7">
      <c r="A17" s="8"/>
      <c r="B17" s="8"/>
      <c r="C17" s="8" t="s">
        <v>402</v>
      </c>
      <c r="D17" s="16" t="s">
        <v>403</v>
      </c>
      <c r="E17" s="16"/>
      <c r="F17" s="16"/>
      <c r="G17" s="17" t="s">
        <v>404</v>
      </c>
    </row>
    <row r="18" s="1" customFormat="1" ht="27.95" customHeight="1" spans="1:7">
      <c r="A18" s="8"/>
      <c r="B18" s="8"/>
      <c r="C18" s="8"/>
      <c r="D18" s="16" t="s">
        <v>401</v>
      </c>
      <c r="E18" s="16"/>
      <c r="F18" s="16"/>
      <c r="G18" s="7"/>
    </row>
    <row r="19" s="1" customFormat="1" ht="18.95" customHeight="1" spans="1:7">
      <c r="A19" s="8"/>
      <c r="B19" s="8"/>
      <c r="C19" s="8" t="s">
        <v>405</v>
      </c>
      <c r="D19" s="16" t="s">
        <v>395</v>
      </c>
      <c r="E19" s="16"/>
      <c r="F19" s="16"/>
      <c r="G19" s="19"/>
    </row>
    <row r="20" s="1" customFormat="1" ht="18.95" customHeight="1" spans="1:7">
      <c r="A20" s="8"/>
      <c r="B20" s="8" t="s">
        <v>406</v>
      </c>
      <c r="C20" s="8" t="s">
        <v>407</v>
      </c>
      <c r="D20" s="16" t="s">
        <v>395</v>
      </c>
      <c r="E20" s="16"/>
      <c r="F20" s="16"/>
      <c r="G20" s="7"/>
    </row>
    <row r="21" s="1" customFormat="1" ht="26.1" customHeight="1" spans="1:7">
      <c r="A21" s="8"/>
      <c r="B21" s="8"/>
      <c r="C21" s="8"/>
      <c r="D21" s="16" t="s">
        <v>401</v>
      </c>
      <c r="E21" s="16"/>
      <c r="F21" s="16"/>
      <c r="G21" s="7"/>
    </row>
    <row r="22" s="1" customFormat="1" ht="18.95" customHeight="1" spans="1:7">
      <c r="A22" s="8"/>
      <c r="B22" s="8"/>
      <c r="C22" s="8" t="s">
        <v>408</v>
      </c>
      <c r="D22" s="16" t="s">
        <v>409</v>
      </c>
      <c r="E22" s="16"/>
      <c r="F22" s="16"/>
      <c r="G22" s="19" t="s">
        <v>357</v>
      </c>
    </row>
    <row r="23" s="1" customFormat="1" ht="18.95" customHeight="1" spans="1:7">
      <c r="A23" s="8"/>
      <c r="B23" s="8"/>
      <c r="C23" s="8"/>
      <c r="D23" s="16" t="s">
        <v>410</v>
      </c>
      <c r="E23" s="16"/>
      <c r="F23" s="16"/>
      <c r="G23" s="19" t="s">
        <v>411</v>
      </c>
    </row>
    <row r="24" s="1" customFormat="1" ht="18.95" customHeight="1" spans="1:7">
      <c r="A24" s="8"/>
      <c r="B24" s="8"/>
      <c r="C24" s="8" t="s">
        <v>412</v>
      </c>
      <c r="D24" s="16" t="s">
        <v>395</v>
      </c>
      <c r="E24" s="16"/>
      <c r="F24" s="16"/>
      <c r="G24" s="19"/>
    </row>
    <row r="25" s="1" customFormat="1" ht="29.1" customHeight="1" spans="1:7">
      <c r="A25" s="8"/>
      <c r="B25" s="8"/>
      <c r="C25" s="8"/>
      <c r="D25" s="16" t="s">
        <v>401</v>
      </c>
      <c r="E25" s="16"/>
      <c r="F25" s="16"/>
      <c r="G25" s="19"/>
    </row>
    <row r="26" s="1" customFormat="1" ht="18.95" customHeight="1" spans="1:7">
      <c r="A26" s="8"/>
      <c r="B26" s="8"/>
      <c r="C26" s="8" t="s">
        <v>413</v>
      </c>
      <c r="D26" s="16" t="s">
        <v>395</v>
      </c>
      <c r="E26" s="16"/>
      <c r="F26" s="16"/>
      <c r="G26" s="19"/>
    </row>
    <row r="27" s="1" customFormat="1" ht="18.95" customHeight="1" spans="1:7">
      <c r="A27" s="8"/>
      <c r="B27" s="8"/>
      <c r="C27" s="8"/>
      <c r="D27" s="16" t="s">
        <v>401</v>
      </c>
      <c r="E27" s="16"/>
      <c r="F27" s="16"/>
      <c r="G27" s="19"/>
    </row>
    <row r="28" s="1" customFormat="1" ht="26.1" customHeight="1" spans="1:7">
      <c r="A28" s="8"/>
      <c r="B28" s="8" t="s">
        <v>414</v>
      </c>
      <c r="C28" s="8" t="s">
        <v>415</v>
      </c>
      <c r="D28" s="16" t="s">
        <v>416</v>
      </c>
      <c r="E28" s="16"/>
      <c r="F28" s="16"/>
      <c r="G28" s="19" t="s">
        <v>417</v>
      </c>
    </row>
    <row r="29" s="1" customFormat="1" spans="1:7">
      <c r="A29" s="5" t="s">
        <v>370</v>
      </c>
      <c r="B29" s="5"/>
      <c r="C29" s="5"/>
      <c r="D29" s="5"/>
      <c r="E29" s="5"/>
      <c r="F29" s="5"/>
      <c r="G29" s="5"/>
    </row>
    <row r="30" s="1" customFormat="1" spans="1:7">
      <c r="A30" s="5"/>
      <c r="B30" s="5"/>
      <c r="C30" s="5"/>
      <c r="D30" s="5"/>
      <c r="E30" s="5"/>
      <c r="F30" s="5"/>
      <c r="G30" s="5"/>
    </row>
    <row r="31" s="1" customFormat="1" spans="1:7">
      <c r="A31" s="5"/>
      <c r="B31" s="5"/>
      <c r="C31" s="5"/>
      <c r="D31" s="5"/>
      <c r="E31" s="5"/>
      <c r="F31" s="5"/>
      <c r="G31" s="5"/>
    </row>
    <row r="32" s="1" customFormat="1" spans="1:7">
      <c r="A32" s="5"/>
      <c r="B32" s="5"/>
      <c r="C32" s="5"/>
      <c r="D32" s="5"/>
      <c r="E32" s="5"/>
      <c r="F32" s="5"/>
      <c r="G32" s="5"/>
    </row>
    <row r="33" s="1" customFormat="1" ht="7" customHeight="1" spans="1:7">
      <c r="A33" s="5"/>
      <c r="B33" s="5"/>
      <c r="C33" s="5"/>
      <c r="D33" s="5"/>
      <c r="E33" s="5"/>
      <c r="F33" s="5"/>
      <c r="G33" s="5"/>
    </row>
  </sheetData>
  <mergeCells count="46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9:A10"/>
    <mergeCell ref="A11:A28"/>
    <mergeCell ref="B12:B14"/>
    <mergeCell ref="B15:B19"/>
    <mergeCell ref="B20:B27"/>
    <mergeCell ref="C15:C16"/>
    <mergeCell ref="C17:C18"/>
    <mergeCell ref="C20:C21"/>
    <mergeCell ref="C22:C23"/>
    <mergeCell ref="C24:C25"/>
    <mergeCell ref="C26:C27"/>
    <mergeCell ref="A2:G3"/>
    <mergeCell ref="A6:B8"/>
    <mergeCell ref="A29:G3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D27" sqref="D27:F27"/>
    </sheetView>
  </sheetViews>
  <sheetFormatPr defaultColWidth="9" defaultRowHeight="13.5" outlineLevelCol="6"/>
  <cols>
    <col min="1" max="1" width="9" style="1"/>
    <col min="2" max="2" width="11.5" style="1" customWidth="1"/>
    <col min="3" max="3" width="9.5" style="1" customWidth="1"/>
    <col min="4" max="4" width="13.25" style="1" customWidth="1"/>
    <col min="5" max="5" width="9" style="1"/>
    <col min="6" max="6" width="15.7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418</v>
      </c>
      <c r="D4" s="5"/>
      <c r="E4" s="5" t="s">
        <v>374</v>
      </c>
      <c r="F4" s="5" t="s">
        <v>419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7">
        <v>100</v>
      </c>
      <c r="F6" s="7"/>
      <c r="G6" s="7"/>
    </row>
    <row r="7" s="1" customFormat="1" ht="18.95" customHeight="1" spans="1:7">
      <c r="A7" s="5"/>
      <c r="B7" s="5"/>
      <c r="C7" s="6" t="s">
        <v>380</v>
      </c>
      <c r="D7" s="6"/>
      <c r="E7" s="7">
        <v>100</v>
      </c>
      <c r="F7" s="7"/>
      <c r="G7" s="7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420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18.95" customHeight="1" spans="1:7">
      <c r="A12" s="8"/>
      <c r="B12" s="10" t="s">
        <v>390</v>
      </c>
      <c r="C12" s="8" t="s">
        <v>391</v>
      </c>
      <c r="D12" s="11" t="s">
        <v>421</v>
      </c>
      <c r="E12" s="12"/>
      <c r="F12" s="13"/>
      <c r="G12" s="8" t="s">
        <v>422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18.95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423</v>
      </c>
      <c r="E15" s="16"/>
      <c r="F15" s="16"/>
      <c r="G15" s="7" t="s">
        <v>424</v>
      </c>
    </row>
    <row r="16" s="1" customFormat="1" ht="18.95" customHeight="1" spans="1:7">
      <c r="A16" s="8"/>
      <c r="B16" s="8"/>
      <c r="C16" s="8"/>
      <c r="D16" s="16" t="s">
        <v>425</v>
      </c>
      <c r="E16" s="16"/>
      <c r="F16" s="16"/>
      <c r="G16" s="7" t="s">
        <v>426</v>
      </c>
    </row>
    <row r="17" s="1" customFormat="1" ht="18.95" customHeight="1" spans="1:7">
      <c r="A17" s="8"/>
      <c r="B17" s="8"/>
      <c r="C17" s="8" t="s">
        <v>402</v>
      </c>
      <c r="D17" s="16" t="s">
        <v>427</v>
      </c>
      <c r="E17" s="16"/>
      <c r="F17" s="16"/>
      <c r="G17" s="17" t="s">
        <v>428</v>
      </c>
    </row>
    <row r="18" s="1" customFormat="1" ht="18.95" customHeight="1" spans="1:7">
      <c r="A18" s="8"/>
      <c r="B18" s="8"/>
      <c r="C18" s="8"/>
      <c r="D18" s="16" t="s">
        <v>401</v>
      </c>
      <c r="E18" s="16"/>
      <c r="F18" s="16"/>
      <c r="G18" s="7"/>
    </row>
    <row r="19" s="1" customFormat="1" ht="18.95" customHeight="1" spans="1:7">
      <c r="A19" s="8"/>
      <c r="B19" s="8"/>
      <c r="C19" s="8" t="s">
        <v>405</v>
      </c>
      <c r="D19" s="16" t="s">
        <v>429</v>
      </c>
      <c r="E19" s="16"/>
      <c r="F19" s="16"/>
      <c r="G19" s="19" t="s">
        <v>430</v>
      </c>
    </row>
    <row r="20" s="1" customFormat="1" ht="18.95" customHeight="1" spans="1:7">
      <c r="A20" s="8"/>
      <c r="B20" s="8"/>
      <c r="C20" s="8"/>
      <c r="D20" s="16" t="s">
        <v>401</v>
      </c>
      <c r="E20" s="16"/>
      <c r="F20" s="16"/>
      <c r="G20" s="7"/>
    </row>
    <row r="21" s="1" customFormat="1" ht="18.95" customHeight="1" spans="1:7">
      <c r="A21" s="8"/>
      <c r="B21" s="8" t="s">
        <v>406</v>
      </c>
      <c r="C21" s="8" t="s">
        <v>407</v>
      </c>
      <c r="D21" s="16" t="s">
        <v>395</v>
      </c>
      <c r="E21" s="16"/>
      <c r="F21" s="16"/>
      <c r="G21" s="7"/>
    </row>
    <row r="22" s="1" customFormat="1" ht="26.1" customHeight="1" spans="1:7">
      <c r="A22" s="8"/>
      <c r="B22" s="8"/>
      <c r="C22" s="8"/>
      <c r="D22" s="16" t="s">
        <v>401</v>
      </c>
      <c r="E22" s="16"/>
      <c r="F22" s="16"/>
      <c r="G22" s="7"/>
    </row>
    <row r="23" s="1" customFormat="1" ht="18.95" customHeight="1" spans="1:7">
      <c r="A23" s="8"/>
      <c r="B23" s="8"/>
      <c r="C23" s="8" t="s">
        <v>408</v>
      </c>
      <c r="D23" s="16" t="s">
        <v>431</v>
      </c>
      <c r="E23" s="16"/>
      <c r="F23" s="16"/>
      <c r="G23" s="19" t="s">
        <v>351</v>
      </c>
    </row>
    <row r="24" s="1" customFormat="1" ht="18.95" customHeight="1" spans="1:7">
      <c r="A24" s="8"/>
      <c r="B24" s="8"/>
      <c r="C24" s="8"/>
      <c r="D24" s="16" t="s">
        <v>432</v>
      </c>
      <c r="E24" s="16"/>
      <c r="F24" s="16"/>
      <c r="G24" s="19" t="s">
        <v>357</v>
      </c>
    </row>
    <row r="25" s="1" customFormat="1" ht="18.95" customHeight="1" spans="1:7">
      <c r="A25" s="8"/>
      <c r="B25" s="8"/>
      <c r="C25" s="8" t="s">
        <v>412</v>
      </c>
      <c r="D25" s="16" t="s">
        <v>395</v>
      </c>
      <c r="E25" s="16"/>
      <c r="F25" s="16"/>
      <c r="G25" s="19"/>
    </row>
    <row r="26" s="1" customFormat="1" ht="27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18.95" customHeight="1" spans="1:7">
      <c r="A27" s="8"/>
      <c r="B27" s="8"/>
      <c r="C27" s="8" t="s">
        <v>413</v>
      </c>
      <c r="D27" s="16" t="s">
        <v>395</v>
      </c>
      <c r="E27" s="16"/>
      <c r="F27" s="16"/>
      <c r="G27" s="19"/>
    </row>
    <row r="28" s="1" customFormat="1" ht="18.95" customHeight="1" spans="1:7">
      <c r="A28" s="8"/>
      <c r="B28" s="8"/>
      <c r="C28" s="8"/>
      <c r="D28" s="16" t="s">
        <v>401</v>
      </c>
      <c r="E28" s="16"/>
      <c r="F28" s="16"/>
      <c r="G28" s="19"/>
    </row>
    <row r="29" s="1" customFormat="1" ht="24.95" customHeight="1" spans="1:7">
      <c r="A29" s="8"/>
      <c r="B29" s="8" t="s">
        <v>414</v>
      </c>
      <c r="C29" s="8" t="s">
        <v>415</v>
      </c>
      <c r="D29" s="16" t="s">
        <v>433</v>
      </c>
      <c r="E29" s="16"/>
      <c r="F29" s="16"/>
      <c r="G29" s="19" t="s">
        <v>417</v>
      </c>
    </row>
    <row r="30" s="1" customFormat="1" spans="1:7">
      <c r="A30" s="5" t="s">
        <v>370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5" workbookViewId="0">
      <selection activeCell="A28" sqref="$A28:$XFD28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39" customHeight="1" spans="1:7">
      <c r="A1" s="26" t="s">
        <v>434</v>
      </c>
      <c r="B1" s="27"/>
      <c r="C1" s="27"/>
      <c r="D1" s="27"/>
      <c r="E1" s="27"/>
      <c r="F1" s="27"/>
      <c r="G1" s="27"/>
    </row>
    <row r="2" s="1" customFormat="1" ht="24" customHeight="1" spans="1:7">
      <c r="A2" s="5" t="s">
        <v>372</v>
      </c>
      <c r="B2" s="5"/>
      <c r="C2" s="5" t="s">
        <v>435</v>
      </c>
      <c r="D2" s="5"/>
      <c r="E2" s="5" t="s">
        <v>374</v>
      </c>
      <c r="F2" s="5" t="s">
        <v>375</v>
      </c>
      <c r="G2" s="5"/>
    </row>
    <row r="3" s="1" customFormat="1" ht="24" customHeight="1" spans="1:7">
      <c r="A3" s="5" t="s">
        <v>376</v>
      </c>
      <c r="B3" s="5"/>
      <c r="C3" s="5" t="s">
        <v>191</v>
      </c>
      <c r="D3" s="5"/>
      <c r="E3" s="5" t="s">
        <v>377</v>
      </c>
      <c r="F3" s="5" t="s">
        <v>191</v>
      </c>
      <c r="G3" s="5"/>
    </row>
    <row r="4" s="1" customFormat="1" ht="24" customHeight="1" spans="1:7">
      <c r="A4" s="8" t="s">
        <v>378</v>
      </c>
      <c r="B4" s="8"/>
      <c r="C4" s="6" t="s">
        <v>379</v>
      </c>
      <c r="D4" s="6"/>
      <c r="E4" s="7">
        <v>20</v>
      </c>
      <c r="F4" s="7"/>
      <c r="G4" s="7"/>
    </row>
    <row r="5" s="1" customFormat="1" ht="24" customHeight="1" spans="1:7">
      <c r="A5" s="8"/>
      <c r="B5" s="8"/>
      <c r="C5" s="16" t="s">
        <v>380</v>
      </c>
      <c r="D5" s="16"/>
      <c r="E5" s="7">
        <v>20</v>
      </c>
      <c r="F5" s="7"/>
      <c r="G5" s="7"/>
    </row>
    <row r="6" s="1" customFormat="1" ht="24" customHeight="1" spans="1:7">
      <c r="A6" s="8"/>
      <c r="B6" s="8"/>
      <c r="C6" s="16" t="s">
        <v>381</v>
      </c>
      <c r="D6" s="16"/>
      <c r="E6" s="7"/>
      <c r="F6" s="7"/>
      <c r="G6" s="7"/>
    </row>
    <row r="7" s="1" customFormat="1" ht="24" customHeight="1" spans="1:7">
      <c r="A7" s="8" t="s">
        <v>436</v>
      </c>
      <c r="B7" s="9" t="s">
        <v>383</v>
      </c>
      <c r="C7" s="9"/>
      <c r="D7" s="9"/>
      <c r="E7" s="9"/>
      <c r="F7" s="9"/>
      <c r="G7" s="9"/>
    </row>
    <row r="8" s="1" customFormat="1" ht="24" customHeight="1" spans="1:7">
      <c r="A8" s="8"/>
      <c r="B8" s="6" t="s">
        <v>437</v>
      </c>
      <c r="C8" s="6"/>
      <c r="D8" s="6"/>
      <c r="E8" s="6"/>
      <c r="F8" s="6"/>
      <c r="G8" s="6"/>
    </row>
    <row r="9" s="1" customFormat="1" ht="21" customHeight="1" spans="1:7">
      <c r="A9" s="8" t="s">
        <v>385</v>
      </c>
      <c r="B9" s="8" t="s">
        <v>386</v>
      </c>
      <c r="C9" s="8" t="s">
        <v>387</v>
      </c>
      <c r="D9" s="9" t="s">
        <v>388</v>
      </c>
      <c r="E9" s="9"/>
      <c r="F9" s="9"/>
      <c r="G9" s="8" t="s">
        <v>389</v>
      </c>
    </row>
    <row r="10" s="1" customFormat="1" ht="20.1" customHeight="1" spans="1:7">
      <c r="A10" s="8"/>
      <c r="B10" s="10" t="s">
        <v>390</v>
      </c>
      <c r="C10" s="8" t="s">
        <v>391</v>
      </c>
      <c r="D10" s="11" t="s">
        <v>438</v>
      </c>
      <c r="E10" s="12"/>
      <c r="F10" s="13"/>
      <c r="G10" s="8" t="s">
        <v>439</v>
      </c>
    </row>
    <row r="11" s="1" customFormat="1" ht="20.1" customHeight="1" spans="1:7">
      <c r="A11" s="8"/>
      <c r="B11" s="14"/>
      <c r="C11" s="8" t="s">
        <v>394</v>
      </c>
      <c r="D11" s="11" t="s">
        <v>395</v>
      </c>
      <c r="E11" s="12"/>
      <c r="F11" s="13"/>
      <c r="G11" s="8"/>
    </row>
    <row r="12" s="1" customFormat="1" ht="20.1" customHeight="1" spans="1:7">
      <c r="A12" s="8"/>
      <c r="B12" s="15"/>
      <c r="C12" s="8" t="s">
        <v>396</v>
      </c>
      <c r="D12" s="11" t="s">
        <v>395</v>
      </c>
      <c r="E12" s="12"/>
      <c r="F12" s="13"/>
      <c r="G12" s="8"/>
    </row>
    <row r="13" s="1" customFormat="1" ht="20.1" customHeight="1" spans="1:7">
      <c r="A13" s="8"/>
      <c r="B13" s="8" t="s">
        <v>397</v>
      </c>
      <c r="C13" s="8" t="s">
        <v>398</v>
      </c>
      <c r="D13" s="16" t="s">
        <v>440</v>
      </c>
      <c r="E13" s="16"/>
      <c r="F13" s="16"/>
      <c r="G13" s="17" t="s">
        <v>441</v>
      </c>
    </row>
    <row r="14" s="1" customFormat="1" ht="20.1" customHeight="1" spans="1:7">
      <c r="A14" s="8"/>
      <c r="B14" s="8"/>
      <c r="C14" s="8"/>
      <c r="D14" s="16" t="s">
        <v>401</v>
      </c>
      <c r="E14" s="16"/>
      <c r="F14" s="16"/>
      <c r="G14" s="7"/>
    </row>
    <row r="15" s="1" customFormat="1" ht="20.1" customHeight="1" spans="1:7">
      <c r="A15" s="8"/>
      <c r="B15" s="8"/>
      <c r="C15" s="8" t="s">
        <v>402</v>
      </c>
      <c r="D15" s="16" t="s">
        <v>442</v>
      </c>
      <c r="E15" s="16"/>
      <c r="F15" s="16"/>
      <c r="G15" s="18">
        <v>1</v>
      </c>
    </row>
    <row r="16" s="1" customFormat="1" ht="20.1" customHeight="1" spans="1:7">
      <c r="A16" s="8"/>
      <c r="B16" s="8"/>
      <c r="C16" s="8"/>
      <c r="D16" s="16" t="s">
        <v>401</v>
      </c>
      <c r="E16" s="16"/>
      <c r="F16" s="16"/>
      <c r="G16" s="19"/>
    </row>
    <row r="17" s="1" customFormat="1" ht="20.1" customHeight="1" spans="1:7">
      <c r="A17" s="8"/>
      <c r="B17" s="8"/>
      <c r="C17" s="8" t="s">
        <v>405</v>
      </c>
      <c r="D17" s="16" t="s">
        <v>443</v>
      </c>
      <c r="E17" s="16"/>
      <c r="F17" s="16"/>
      <c r="G17" s="19" t="s">
        <v>444</v>
      </c>
    </row>
    <row r="18" s="1" customFormat="1" ht="20.1" customHeight="1" spans="1:7">
      <c r="A18" s="8"/>
      <c r="B18" s="8"/>
      <c r="C18" s="8"/>
      <c r="D18" s="16" t="s">
        <v>445</v>
      </c>
      <c r="E18" s="16"/>
      <c r="F18" s="16"/>
      <c r="G18" s="19" t="s">
        <v>446</v>
      </c>
    </row>
    <row r="19" s="1" customFormat="1" ht="20.1" customHeight="1" spans="1:7">
      <c r="A19" s="8"/>
      <c r="B19" s="8" t="s">
        <v>406</v>
      </c>
      <c r="C19" s="8" t="s">
        <v>407</v>
      </c>
      <c r="D19" s="16" t="s">
        <v>395</v>
      </c>
      <c r="E19" s="16"/>
      <c r="F19" s="16"/>
      <c r="G19" s="7"/>
    </row>
    <row r="20" s="1" customFormat="1" ht="20.1" customHeight="1" spans="1:7">
      <c r="A20" s="8"/>
      <c r="B20" s="8"/>
      <c r="C20" s="8"/>
      <c r="D20" s="16" t="s">
        <v>401</v>
      </c>
      <c r="E20" s="16"/>
      <c r="F20" s="16"/>
      <c r="G20" s="7"/>
    </row>
    <row r="21" s="1" customFormat="1" ht="20.1" customHeight="1" spans="1:7">
      <c r="A21" s="8"/>
      <c r="B21" s="8"/>
      <c r="C21" s="8" t="s">
        <v>408</v>
      </c>
      <c r="D21" s="16" t="s">
        <v>447</v>
      </c>
      <c r="E21" s="16"/>
      <c r="F21" s="16"/>
      <c r="G21" s="19" t="s">
        <v>351</v>
      </c>
    </row>
    <row r="22" s="1" customFormat="1" ht="20.1" customHeight="1" spans="1:7">
      <c r="A22" s="8"/>
      <c r="B22" s="8"/>
      <c r="C22" s="8"/>
      <c r="D22" s="16" t="s">
        <v>448</v>
      </c>
      <c r="E22" s="16"/>
      <c r="F22" s="16"/>
      <c r="G22" s="19" t="s">
        <v>449</v>
      </c>
    </row>
    <row r="23" s="1" customFormat="1" ht="29.1" customHeight="1" spans="1:7">
      <c r="A23" s="8"/>
      <c r="B23" s="8"/>
      <c r="C23" s="8" t="s">
        <v>412</v>
      </c>
      <c r="D23" s="16" t="s">
        <v>395</v>
      </c>
      <c r="E23" s="16"/>
      <c r="F23" s="16"/>
      <c r="G23" s="19"/>
    </row>
    <row r="24" s="1" customFormat="1" ht="20.1" customHeight="1" spans="1:7">
      <c r="A24" s="8"/>
      <c r="B24" s="8"/>
      <c r="C24" s="8"/>
      <c r="D24" s="16" t="s">
        <v>401</v>
      </c>
      <c r="E24" s="16"/>
      <c r="F24" s="16"/>
      <c r="G24" s="19"/>
    </row>
    <row r="25" s="1" customFormat="1" ht="20.1" customHeight="1" spans="1:7">
      <c r="A25" s="8"/>
      <c r="B25" s="8"/>
      <c r="C25" s="8" t="s">
        <v>413</v>
      </c>
      <c r="D25" s="5" t="s">
        <v>450</v>
      </c>
      <c r="E25" s="5"/>
      <c r="F25" s="5"/>
      <c r="G25" s="5" t="s">
        <v>451</v>
      </c>
    </row>
    <row r="26" s="1" customFormat="1" ht="26.1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30.95" customHeight="1" spans="1:7">
      <c r="A27" s="8"/>
      <c r="B27" s="8" t="s">
        <v>414</v>
      </c>
      <c r="C27" s="8" t="s">
        <v>452</v>
      </c>
      <c r="D27" s="16" t="s">
        <v>416</v>
      </c>
      <c r="E27" s="16"/>
      <c r="F27" s="16"/>
      <c r="G27" s="19" t="s">
        <v>453</v>
      </c>
    </row>
    <row r="28" s="1" customFormat="1" ht="9.95" customHeight="1" spans="1:7">
      <c r="A28" s="5" t="s">
        <v>370</v>
      </c>
      <c r="B28" s="5"/>
      <c r="C28" s="5"/>
      <c r="D28" s="5"/>
      <c r="E28" s="5"/>
      <c r="F28" s="5"/>
      <c r="G28" s="20"/>
    </row>
    <row r="29" s="1" customFormat="1" ht="9.95" customHeight="1" spans="1:7">
      <c r="A29" s="5"/>
      <c r="B29" s="5"/>
      <c r="C29" s="5"/>
      <c r="D29" s="5"/>
      <c r="E29" s="5"/>
      <c r="F29" s="5"/>
      <c r="G29" s="20"/>
    </row>
    <row r="30" s="1" customFormat="1" spans="1:7">
      <c r="A30" s="5"/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</sheetData>
  <mergeCells count="4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7:A8"/>
    <mergeCell ref="A9:A27"/>
    <mergeCell ref="B10:B12"/>
    <mergeCell ref="B13:B18"/>
    <mergeCell ref="B19:B26"/>
    <mergeCell ref="C13:C14"/>
    <mergeCell ref="C15:C16"/>
    <mergeCell ref="C17:C18"/>
    <mergeCell ref="C19:C20"/>
    <mergeCell ref="C21:C22"/>
    <mergeCell ref="C23:C24"/>
    <mergeCell ref="C25:C26"/>
    <mergeCell ref="A4:B6"/>
    <mergeCell ref="A28:G31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8" workbookViewId="0">
      <selection activeCell="J33" sqref="J33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454</v>
      </c>
      <c r="D4" s="5"/>
      <c r="E4" s="5" t="s">
        <v>374</v>
      </c>
      <c r="F4" s="5" t="s">
        <v>375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7">
        <v>174</v>
      </c>
      <c r="F6" s="7"/>
      <c r="G6" s="7"/>
    </row>
    <row r="7" s="1" customFormat="1" ht="18.95" customHeight="1" spans="1:7">
      <c r="A7" s="5"/>
      <c r="B7" s="5"/>
      <c r="C7" s="6" t="s">
        <v>380</v>
      </c>
      <c r="D7" s="6"/>
      <c r="E7" s="7">
        <v>174</v>
      </c>
      <c r="F7" s="7"/>
      <c r="G7" s="7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455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21" customHeight="1" spans="1:7">
      <c r="A12" s="8"/>
      <c r="B12" s="10" t="s">
        <v>390</v>
      </c>
      <c r="C12" s="8" t="s">
        <v>391</v>
      </c>
      <c r="D12" s="11" t="s">
        <v>456</v>
      </c>
      <c r="E12" s="12"/>
      <c r="F12" s="13"/>
      <c r="G12" s="8" t="s">
        <v>457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18.95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458</v>
      </c>
      <c r="E15" s="16"/>
      <c r="F15" s="16"/>
      <c r="G15" s="17" t="s">
        <v>459</v>
      </c>
    </row>
    <row r="16" s="1" customFormat="1" ht="18.95" customHeight="1" spans="1:7">
      <c r="A16" s="8"/>
      <c r="B16" s="8"/>
      <c r="C16" s="8"/>
      <c r="D16" s="16" t="s">
        <v>401</v>
      </c>
      <c r="E16" s="16"/>
      <c r="F16" s="16"/>
      <c r="G16" s="7"/>
    </row>
    <row r="17" s="1" customFormat="1" ht="18.95" customHeight="1" spans="1:7">
      <c r="A17" s="8"/>
      <c r="B17" s="8"/>
      <c r="C17" s="8" t="s">
        <v>402</v>
      </c>
      <c r="D17" s="16" t="s">
        <v>460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461</v>
      </c>
      <c r="E18" s="16"/>
      <c r="F18" s="16"/>
      <c r="G18" s="19" t="s">
        <v>453</v>
      </c>
    </row>
    <row r="19" s="1" customFormat="1" ht="18.95" customHeight="1" spans="1:7">
      <c r="A19" s="8"/>
      <c r="B19" s="8"/>
      <c r="C19" s="8" t="s">
        <v>405</v>
      </c>
      <c r="D19" s="16" t="s">
        <v>443</v>
      </c>
      <c r="E19" s="16"/>
      <c r="F19" s="16"/>
      <c r="G19" s="19" t="s">
        <v>444</v>
      </c>
    </row>
    <row r="20" s="1" customFormat="1" ht="18.95" customHeight="1" spans="1:7">
      <c r="A20" s="8"/>
      <c r="B20" s="8"/>
      <c r="C20" s="8"/>
      <c r="D20" s="16" t="s">
        <v>445</v>
      </c>
      <c r="E20" s="16"/>
      <c r="F20" s="16"/>
      <c r="G20" s="19" t="s">
        <v>446</v>
      </c>
    </row>
    <row r="21" s="1" customFormat="1" ht="18.95" customHeight="1" spans="1:7">
      <c r="A21" s="8"/>
      <c r="B21" s="8" t="s">
        <v>406</v>
      </c>
      <c r="C21" s="8" t="s">
        <v>407</v>
      </c>
      <c r="D21" s="16" t="s">
        <v>395</v>
      </c>
      <c r="E21" s="16"/>
      <c r="F21" s="16"/>
      <c r="G21" s="7"/>
    </row>
    <row r="22" s="1" customFormat="1" ht="26.1" customHeight="1" spans="1:7">
      <c r="A22" s="8"/>
      <c r="B22" s="8"/>
      <c r="C22" s="8"/>
      <c r="D22" s="16" t="s">
        <v>401</v>
      </c>
      <c r="E22" s="16"/>
      <c r="F22" s="16"/>
      <c r="G22" s="7"/>
    </row>
    <row r="23" s="1" customFormat="1" ht="18.95" customHeight="1" spans="1:7">
      <c r="A23" s="8"/>
      <c r="B23" s="8"/>
      <c r="C23" s="8" t="s">
        <v>408</v>
      </c>
      <c r="D23" s="16" t="s">
        <v>462</v>
      </c>
      <c r="E23" s="16"/>
      <c r="F23" s="16"/>
      <c r="G23" s="19" t="s">
        <v>351</v>
      </c>
    </row>
    <row r="24" s="1" customFormat="1" ht="18.95" customHeight="1" spans="1:7">
      <c r="A24" s="8"/>
      <c r="B24" s="8"/>
      <c r="C24" s="8"/>
      <c r="D24" s="16" t="s">
        <v>463</v>
      </c>
      <c r="E24" s="16"/>
      <c r="F24" s="16"/>
      <c r="G24" s="19" t="s">
        <v>353</v>
      </c>
    </row>
    <row r="25" s="1" customFormat="1" ht="18.95" customHeight="1" spans="1:7">
      <c r="A25" s="8"/>
      <c r="B25" s="8"/>
      <c r="C25" s="8" t="s">
        <v>412</v>
      </c>
      <c r="D25" s="16" t="s">
        <v>395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18.95" customHeight="1" spans="1:7">
      <c r="A27" s="8"/>
      <c r="B27" s="8"/>
      <c r="C27" s="8" t="s">
        <v>413</v>
      </c>
      <c r="D27" s="16" t="s">
        <v>450</v>
      </c>
      <c r="E27" s="16"/>
      <c r="F27" s="16"/>
      <c r="G27" s="19" t="s">
        <v>451</v>
      </c>
    </row>
    <row r="28" s="1" customFormat="1" ht="18.95" customHeight="1" spans="1:7">
      <c r="A28" s="8"/>
      <c r="B28" s="8"/>
      <c r="C28" s="8"/>
      <c r="D28" s="16" t="s">
        <v>401</v>
      </c>
      <c r="E28" s="16"/>
      <c r="F28" s="16"/>
      <c r="G28" s="19"/>
    </row>
    <row r="29" s="1" customFormat="1" ht="25" customHeight="1" spans="1:7">
      <c r="A29" s="8"/>
      <c r="B29" s="8" t="s">
        <v>414</v>
      </c>
      <c r="C29" s="8" t="s">
        <v>415</v>
      </c>
      <c r="D29" s="16" t="s">
        <v>464</v>
      </c>
      <c r="E29" s="16"/>
      <c r="F29" s="16"/>
      <c r="G29" s="19" t="s">
        <v>453</v>
      </c>
    </row>
    <row r="30" s="1" customFormat="1" spans="1:7">
      <c r="A30" s="5" t="s">
        <v>370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J33" sqref="J33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465</v>
      </c>
      <c r="D4" s="5"/>
      <c r="E4" s="5" t="s">
        <v>374</v>
      </c>
      <c r="F4" s="5" t="s">
        <v>375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25">
        <v>86.9952</v>
      </c>
      <c r="F6" s="25"/>
      <c r="G6" s="25"/>
    </row>
    <row r="7" s="1" customFormat="1" ht="18.95" customHeight="1" spans="1:7">
      <c r="A7" s="5"/>
      <c r="B7" s="5"/>
      <c r="C7" s="6" t="s">
        <v>380</v>
      </c>
      <c r="D7" s="6"/>
      <c r="E7" s="25">
        <v>86.9952</v>
      </c>
      <c r="F7" s="25"/>
      <c r="G7" s="25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466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21" customHeight="1" spans="1:7">
      <c r="A12" s="8"/>
      <c r="B12" s="10" t="s">
        <v>390</v>
      </c>
      <c r="C12" s="8" t="s">
        <v>391</v>
      </c>
      <c r="D12" s="11" t="s">
        <v>467</v>
      </c>
      <c r="E12" s="12"/>
      <c r="F12" s="13"/>
      <c r="G12" s="8" t="s">
        <v>468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18.95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469</v>
      </c>
      <c r="E15" s="16"/>
      <c r="F15" s="16"/>
      <c r="G15" s="17" t="s">
        <v>470</v>
      </c>
    </row>
    <row r="16" s="1" customFormat="1" ht="18.95" customHeight="1" spans="1:7">
      <c r="A16" s="8"/>
      <c r="B16" s="8"/>
      <c r="C16" s="8"/>
      <c r="D16" s="16" t="s">
        <v>401</v>
      </c>
      <c r="E16" s="16"/>
      <c r="F16" s="16"/>
      <c r="G16" s="7"/>
    </row>
    <row r="17" s="1" customFormat="1" ht="18.95" customHeight="1" spans="1:7">
      <c r="A17" s="8"/>
      <c r="B17" s="8"/>
      <c r="C17" s="8" t="s">
        <v>402</v>
      </c>
      <c r="D17" s="16" t="s">
        <v>471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472</v>
      </c>
      <c r="E18" s="16"/>
      <c r="F18" s="16"/>
      <c r="G18" s="19" t="s">
        <v>453</v>
      </c>
    </row>
    <row r="19" s="1" customFormat="1" ht="18.95" customHeight="1" spans="1:7">
      <c r="A19" s="8"/>
      <c r="B19" s="8"/>
      <c r="C19" s="8" t="s">
        <v>405</v>
      </c>
      <c r="D19" s="16" t="s">
        <v>443</v>
      </c>
      <c r="E19" s="16"/>
      <c r="F19" s="16"/>
      <c r="G19" s="19" t="s">
        <v>444</v>
      </c>
    </row>
    <row r="20" s="1" customFormat="1" ht="18.95" customHeight="1" spans="1:7">
      <c r="A20" s="8"/>
      <c r="B20" s="8"/>
      <c r="C20" s="8"/>
      <c r="D20" s="16" t="s">
        <v>445</v>
      </c>
      <c r="E20" s="16"/>
      <c r="F20" s="16"/>
      <c r="G20" s="19" t="s">
        <v>446</v>
      </c>
    </row>
    <row r="21" s="1" customFormat="1" ht="18.95" customHeight="1" spans="1:7">
      <c r="A21" s="8"/>
      <c r="B21" s="8" t="s">
        <v>406</v>
      </c>
      <c r="C21" s="8" t="s">
        <v>407</v>
      </c>
      <c r="D21" s="16" t="s">
        <v>395</v>
      </c>
      <c r="E21" s="16"/>
      <c r="F21" s="16"/>
      <c r="G21" s="7"/>
    </row>
    <row r="22" s="1" customFormat="1" ht="26.1" customHeight="1" spans="1:7">
      <c r="A22" s="8"/>
      <c r="B22" s="8"/>
      <c r="C22" s="8"/>
      <c r="D22" s="16" t="s">
        <v>401</v>
      </c>
      <c r="E22" s="16"/>
      <c r="F22" s="16"/>
      <c r="G22" s="7"/>
    </row>
    <row r="23" s="1" customFormat="1" ht="18.95" customHeight="1" spans="1:7">
      <c r="A23" s="8"/>
      <c r="B23" s="8"/>
      <c r="C23" s="8" t="s">
        <v>408</v>
      </c>
      <c r="D23" s="16" t="s">
        <v>473</v>
      </c>
      <c r="E23" s="16"/>
      <c r="F23" s="16"/>
      <c r="G23" s="19" t="s">
        <v>351</v>
      </c>
    </row>
    <row r="24" s="1" customFormat="1" ht="18.95" customHeight="1" spans="1:7">
      <c r="A24" s="8"/>
      <c r="B24" s="8"/>
      <c r="C24" s="8"/>
      <c r="D24" s="16" t="s">
        <v>474</v>
      </c>
      <c r="E24" s="16"/>
      <c r="F24" s="16"/>
      <c r="G24" s="19" t="s">
        <v>353</v>
      </c>
    </row>
    <row r="25" s="1" customFormat="1" ht="18.95" customHeight="1" spans="1:7">
      <c r="A25" s="8"/>
      <c r="B25" s="8"/>
      <c r="C25" s="8" t="s">
        <v>412</v>
      </c>
      <c r="D25" s="16" t="s">
        <v>395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18.95" customHeight="1" spans="1:7">
      <c r="A27" s="8"/>
      <c r="B27" s="8"/>
      <c r="C27" s="8" t="s">
        <v>413</v>
      </c>
      <c r="D27" s="16" t="s">
        <v>450</v>
      </c>
      <c r="E27" s="16"/>
      <c r="F27" s="16"/>
      <c r="G27" s="19" t="s">
        <v>451</v>
      </c>
    </row>
    <row r="28" s="1" customFormat="1" ht="18.95" customHeight="1" spans="1:7">
      <c r="A28" s="8"/>
      <c r="B28" s="8"/>
      <c r="C28" s="8"/>
      <c r="D28" s="16" t="s">
        <v>401</v>
      </c>
      <c r="E28" s="16"/>
      <c r="F28" s="16"/>
      <c r="G28" s="19"/>
    </row>
    <row r="29" s="1" customFormat="1" ht="18.95" customHeight="1" spans="1:7">
      <c r="A29" s="8"/>
      <c r="B29" s="8" t="s">
        <v>414</v>
      </c>
      <c r="C29" s="8" t="s">
        <v>415</v>
      </c>
      <c r="D29" s="16" t="s">
        <v>475</v>
      </c>
      <c r="E29" s="16"/>
      <c r="F29" s="16"/>
      <c r="G29" s="19" t="s">
        <v>453</v>
      </c>
    </row>
    <row r="30" s="1" customFormat="1" spans="1:7">
      <c r="A30" s="5" t="s">
        <v>370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0" workbookViewId="0">
      <selection activeCell="A30" sqref="A30:G33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476</v>
      </c>
      <c r="D4" s="5"/>
      <c r="E4" s="5" t="s">
        <v>374</v>
      </c>
      <c r="F4" s="5" t="s">
        <v>375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7">
        <v>13.6</v>
      </c>
      <c r="F6" s="7"/>
      <c r="G6" s="7"/>
    </row>
    <row r="7" s="1" customFormat="1" ht="18.95" customHeight="1" spans="1:7">
      <c r="A7" s="5"/>
      <c r="B7" s="5"/>
      <c r="C7" s="6" t="s">
        <v>380</v>
      </c>
      <c r="D7" s="6"/>
      <c r="E7" s="7">
        <v>13.6</v>
      </c>
      <c r="F7" s="7"/>
      <c r="G7" s="7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477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24" customHeight="1" spans="1:7">
      <c r="A12" s="8"/>
      <c r="B12" s="10" t="s">
        <v>390</v>
      </c>
      <c r="C12" s="8" t="s">
        <v>391</v>
      </c>
      <c r="D12" s="11" t="s">
        <v>478</v>
      </c>
      <c r="E12" s="12"/>
      <c r="F12" s="13"/>
      <c r="G12" s="8" t="s">
        <v>479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18.95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480</v>
      </c>
      <c r="E15" s="16"/>
      <c r="F15" s="16"/>
      <c r="G15" s="17" t="s">
        <v>481</v>
      </c>
    </row>
    <row r="16" s="1" customFormat="1" ht="27.95" customHeight="1" spans="1:7">
      <c r="A16" s="8"/>
      <c r="B16" s="8"/>
      <c r="C16" s="8"/>
      <c r="D16" s="16" t="s">
        <v>401</v>
      </c>
      <c r="E16" s="16"/>
      <c r="F16" s="16"/>
      <c r="G16" s="7"/>
    </row>
    <row r="17" s="1" customFormat="1" ht="18.95" customHeight="1" spans="1:7">
      <c r="A17" s="8"/>
      <c r="B17" s="8"/>
      <c r="C17" s="8" t="s">
        <v>402</v>
      </c>
      <c r="D17" s="16" t="s">
        <v>482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483</v>
      </c>
      <c r="E18" s="16"/>
      <c r="F18" s="16"/>
      <c r="G18" s="19" t="s">
        <v>404</v>
      </c>
    </row>
    <row r="19" s="1" customFormat="1" ht="18.95" customHeight="1" spans="1:7">
      <c r="A19" s="8"/>
      <c r="B19" s="8"/>
      <c r="C19" s="8" t="s">
        <v>405</v>
      </c>
      <c r="D19" s="16" t="s">
        <v>443</v>
      </c>
      <c r="E19" s="16"/>
      <c r="F19" s="16"/>
      <c r="G19" s="19" t="s">
        <v>444</v>
      </c>
    </row>
    <row r="20" s="1" customFormat="1" ht="18.95" customHeight="1" spans="1:7">
      <c r="A20" s="8"/>
      <c r="B20" s="8"/>
      <c r="C20" s="8"/>
      <c r="D20" s="16" t="s">
        <v>445</v>
      </c>
      <c r="E20" s="16"/>
      <c r="F20" s="16"/>
      <c r="G20" s="19" t="s">
        <v>446</v>
      </c>
    </row>
    <row r="21" s="1" customFormat="1" ht="18.95" customHeight="1" spans="1:7">
      <c r="A21" s="8"/>
      <c r="B21" s="8" t="s">
        <v>406</v>
      </c>
      <c r="C21" s="8" t="s">
        <v>407</v>
      </c>
      <c r="D21" s="16" t="s">
        <v>395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401</v>
      </c>
      <c r="E22" s="16"/>
      <c r="F22" s="16"/>
      <c r="G22" s="7"/>
    </row>
    <row r="23" s="1" customFormat="1" ht="18.95" customHeight="1" spans="1:7">
      <c r="A23" s="8"/>
      <c r="B23" s="8"/>
      <c r="C23" s="8" t="s">
        <v>408</v>
      </c>
      <c r="D23" s="16" t="s">
        <v>484</v>
      </c>
      <c r="E23" s="16"/>
      <c r="F23" s="16"/>
      <c r="G23" s="19" t="s">
        <v>449</v>
      </c>
    </row>
    <row r="24" s="1" customFormat="1" ht="18.95" customHeight="1" spans="1:7">
      <c r="A24" s="8"/>
      <c r="B24" s="8"/>
      <c r="C24" s="8"/>
      <c r="D24" s="16" t="s">
        <v>485</v>
      </c>
      <c r="E24" s="16"/>
      <c r="F24" s="16"/>
      <c r="G24" s="19" t="s">
        <v>353</v>
      </c>
    </row>
    <row r="25" s="1" customFormat="1" ht="18.95" customHeight="1" spans="1:7">
      <c r="A25" s="8"/>
      <c r="B25" s="8"/>
      <c r="C25" s="8" t="s">
        <v>412</v>
      </c>
      <c r="D25" s="16" t="s">
        <v>395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18.95" customHeight="1" spans="1:7">
      <c r="A27" s="8"/>
      <c r="B27" s="8"/>
      <c r="C27" s="8" t="s">
        <v>413</v>
      </c>
      <c r="D27" s="16" t="s">
        <v>450</v>
      </c>
      <c r="E27" s="16"/>
      <c r="F27" s="16"/>
      <c r="G27" s="19" t="s">
        <v>451</v>
      </c>
    </row>
    <row r="28" s="1" customFormat="1" ht="18.95" customHeight="1" spans="1:7">
      <c r="A28" s="8"/>
      <c r="B28" s="8"/>
      <c r="C28" s="8"/>
      <c r="D28" s="16" t="s">
        <v>401</v>
      </c>
      <c r="E28" s="16"/>
      <c r="F28" s="16"/>
      <c r="G28" s="19"/>
    </row>
    <row r="29" s="1" customFormat="1" ht="27" customHeight="1" spans="1:7">
      <c r="A29" s="8"/>
      <c r="B29" s="8" t="s">
        <v>414</v>
      </c>
      <c r="C29" s="8" t="s">
        <v>415</v>
      </c>
      <c r="D29" s="16" t="s">
        <v>486</v>
      </c>
      <c r="E29" s="16"/>
      <c r="F29" s="16"/>
      <c r="G29" s="19" t="s">
        <v>453</v>
      </c>
    </row>
    <row r="30" s="1" customFormat="1" spans="1:7">
      <c r="A30" s="5" t="s">
        <v>370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D21" sqref="D2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41" t="s">
        <v>53</v>
      </c>
    </row>
    <row r="2" spans="1:2">
      <c r="A2" s="142"/>
      <c r="B2" t="s">
        <v>1</v>
      </c>
    </row>
    <row r="3" ht="20" customHeight="1" spans="1:2">
      <c r="A3" s="66" t="s">
        <v>4</v>
      </c>
      <c r="B3" s="66" t="s">
        <v>5</v>
      </c>
    </row>
    <row r="4" ht="20" customHeight="1" spans="1:2">
      <c r="A4" s="68" t="s">
        <v>54</v>
      </c>
      <c r="B4" s="69">
        <v>1247.39</v>
      </c>
    </row>
    <row r="5" ht="20" customHeight="1" spans="1:2">
      <c r="A5" s="68" t="s">
        <v>55</v>
      </c>
      <c r="B5" s="69"/>
    </row>
    <row r="6" ht="20" customHeight="1" spans="1:2">
      <c r="A6" s="68" t="s">
        <v>56</v>
      </c>
      <c r="B6" s="69"/>
    </row>
    <row r="7" ht="20" customHeight="1" spans="1:2">
      <c r="A7" s="68" t="s">
        <v>57</v>
      </c>
      <c r="B7" s="69"/>
    </row>
    <row r="8" ht="20" customHeight="1" spans="1:2">
      <c r="A8" s="68" t="s">
        <v>58</v>
      </c>
      <c r="B8" s="69"/>
    </row>
    <row r="9" ht="20" customHeight="1" spans="1:2">
      <c r="A9" s="68" t="s">
        <v>59</v>
      </c>
      <c r="B9" s="69"/>
    </row>
    <row r="10" ht="20" customHeight="1" spans="1:2">
      <c r="A10" s="68" t="s">
        <v>60</v>
      </c>
      <c r="B10" s="69"/>
    </row>
    <row r="11" ht="20" customHeight="1" spans="1:2">
      <c r="A11" s="68" t="s">
        <v>61</v>
      </c>
      <c r="B11" s="69"/>
    </row>
    <row r="12" ht="20" customHeight="1" spans="1:2">
      <c r="A12" s="68" t="s">
        <v>62</v>
      </c>
      <c r="B12" s="69"/>
    </row>
    <row r="13" ht="20" customHeight="1" spans="1:2">
      <c r="A13" s="68" t="s">
        <v>63</v>
      </c>
      <c r="B13" s="69">
        <f>SUM(B4:B12)</f>
        <v>1247.39</v>
      </c>
    </row>
    <row r="14" ht="20" customHeight="1" spans="1:2">
      <c r="A14" s="68" t="s">
        <v>64</v>
      </c>
      <c r="B14" s="69"/>
    </row>
    <row r="15" ht="20" customHeight="1" spans="1:2">
      <c r="A15" s="68" t="s">
        <v>65</v>
      </c>
      <c r="B15" s="69"/>
    </row>
    <row r="16" ht="20" customHeight="1" spans="1:2">
      <c r="A16" s="68" t="s">
        <v>66</v>
      </c>
      <c r="B16" s="69">
        <f>B13+B14+B15</f>
        <v>1247.39</v>
      </c>
    </row>
    <row r="17" spans="1:1">
      <c r="A17" s="129" t="s">
        <v>67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8" workbookViewId="0">
      <selection activeCell="A30" sqref="$A30:$XFD30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487</v>
      </c>
      <c r="D4" s="5"/>
      <c r="E4" s="5" t="s">
        <v>374</v>
      </c>
      <c r="F4" s="5" t="s">
        <v>375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7">
        <v>130.66</v>
      </c>
      <c r="F6" s="7"/>
      <c r="G6" s="7"/>
    </row>
    <row r="7" s="1" customFormat="1" ht="18.95" customHeight="1" spans="1:7">
      <c r="A7" s="5"/>
      <c r="B7" s="5"/>
      <c r="C7" s="6" t="s">
        <v>380</v>
      </c>
      <c r="D7" s="6"/>
      <c r="E7" s="7">
        <v>130.66</v>
      </c>
      <c r="F7" s="7"/>
      <c r="G7" s="7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488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24" customHeight="1" spans="1:7">
      <c r="A12" s="8"/>
      <c r="B12" s="10" t="s">
        <v>390</v>
      </c>
      <c r="C12" s="8" t="s">
        <v>391</v>
      </c>
      <c r="D12" s="11" t="s">
        <v>489</v>
      </c>
      <c r="E12" s="12"/>
      <c r="F12" s="13"/>
      <c r="G12" s="8" t="s">
        <v>490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18.95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491</v>
      </c>
      <c r="E15" s="16"/>
      <c r="F15" s="16"/>
      <c r="G15" s="17" t="s">
        <v>492</v>
      </c>
    </row>
    <row r="16" s="1" customFormat="1" ht="27.95" customHeight="1" spans="1:7">
      <c r="A16" s="8"/>
      <c r="B16" s="8"/>
      <c r="C16" s="8"/>
      <c r="D16" s="16" t="s">
        <v>401</v>
      </c>
      <c r="E16" s="16"/>
      <c r="F16" s="16"/>
      <c r="G16" s="7"/>
    </row>
    <row r="17" s="1" customFormat="1" ht="18.95" customHeight="1" spans="1:7">
      <c r="A17" s="8"/>
      <c r="B17" s="8"/>
      <c r="C17" s="8" t="s">
        <v>402</v>
      </c>
      <c r="D17" s="16" t="s">
        <v>493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494</v>
      </c>
      <c r="E18" s="16"/>
      <c r="F18" s="16"/>
      <c r="G18" s="19" t="s">
        <v>453</v>
      </c>
    </row>
    <row r="19" s="1" customFormat="1" ht="18.95" customHeight="1" spans="1:7">
      <c r="A19" s="8"/>
      <c r="B19" s="8"/>
      <c r="C19" s="8" t="s">
        <v>405</v>
      </c>
      <c r="D19" s="16" t="s">
        <v>443</v>
      </c>
      <c r="E19" s="16"/>
      <c r="F19" s="16"/>
      <c r="G19" s="19" t="s">
        <v>444</v>
      </c>
    </row>
    <row r="20" s="1" customFormat="1" ht="18.95" customHeight="1" spans="1:7">
      <c r="A20" s="8"/>
      <c r="B20" s="8"/>
      <c r="C20" s="8"/>
      <c r="D20" s="16" t="s">
        <v>445</v>
      </c>
      <c r="E20" s="16"/>
      <c r="F20" s="16"/>
      <c r="G20" s="19" t="s">
        <v>446</v>
      </c>
    </row>
    <row r="21" s="1" customFormat="1" ht="18.95" customHeight="1" spans="1:7">
      <c r="A21" s="8"/>
      <c r="B21" s="8" t="s">
        <v>406</v>
      </c>
      <c r="C21" s="8" t="s">
        <v>407</v>
      </c>
      <c r="D21" s="16" t="s">
        <v>395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401</v>
      </c>
      <c r="E22" s="16"/>
      <c r="F22" s="16"/>
      <c r="G22" s="7"/>
    </row>
    <row r="23" s="1" customFormat="1" ht="18.95" customHeight="1" spans="1:7">
      <c r="A23" s="8"/>
      <c r="B23" s="8"/>
      <c r="C23" s="8" t="s">
        <v>408</v>
      </c>
      <c r="D23" s="16" t="s">
        <v>495</v>
      </c>
      <c r="E23" s="16"/>
      <c r="F23" s="16"/>
      <c r="G23" s="19" t="s">
        <v>351</v>
      </c>
    </row>
    <row r="24" s="1" customFormat="1" ht="18.95" customHeight="1" spans="1:7">
      <c r="A24" s="8"/>
      <c r="B24" s="8"/>
      <c r="C24" s="8"/>
      <c r="D24" s="16" t="s">
        <v>496</v>
      </c>
      <c r="E24" s="16"/>
      <c r="F24" s="16"/>
      <c r="G24" s="19" t="s">
        <v>353</v>
      </c>
    </row>
    <row r="25" s="1" customFormat="1" ht="18.95" customHeight="1" spans="1:7">
      <c r="A25" s="8"/>
      <c r="B25" s="8"/>
      <c r="C25" s="8" t="s">
        <v>412</v>
      </c>
      <c r="D25" s="16" t="s">
        <v>395</v>
      </c>
      <c r="E25" s="16"/>
      <c r="F25" s="16"/>
      <c r="G25" s="19"/>
    </row>
    <row r="26" s="1" customFormat="1" ht="27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18.95" customHeight="1" spans="1:7">
      <c r="A27" s="8"/>
      <c r="B27" s="8"/>
      <c r="C27" s="8" t="s">
        <v>413</v>
      </c>
      <c r="D27" s="16" t="s">
        <v>450</v>
      </c>
      <c r="E27" s="16"/>
      <c r="F27" s="16"/>
      <c r="G27" s="19" t="s">
        <v>451</v>
      </c>
    </row>
    <row r="28" s="1" customFormat="1" ht="18.95" customHeight="1" spans="1:7">
      <c r="A28" s="8"/>
      <c r="B28" s="8"/>
      <c r="C28" s="8"/>
      <c r="D28" s="16" t="s">
        <v>401</v>
      </c>
      <c r="E28" s="16"/>
      <c r="F28" s="16"/>
      <c r="G28" s="19"/>
    </row>
    <row r="29" s="1" customFormat="1" ht="18.95" customHeight="1" spans="1:7">
      <c r="A29" s="8"/>
      <c r="B29" s="8" t="s">
        <v>414</v>
      </c>
      <c r="C29" s="8" t="s">
        <v>415</v>
      </c>
      <c r="D29" s="16" t="s">
        <v>497</v>
      </c>
      <c r="E29" s="16"/>
      <c r="F29" s="16"/>
      <c r="G29" s="19" t="s">
        <v>453</v>
      </c>
    </row>
    <row r="30" s="1" customFormat="1" spans="1:7">
      <c r="A30" s="5" t="s">
        <v>370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30" sqref="$A30:$XFD30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498</v>
      </c>
      <c r="D4" s="5"/>
      <c r="E4" s="5" t="s">
        <v>374</v>
      </c>
      <c r="F4" s="5" t="s">
        <v>375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7">
        <v>10.3</v>
      </c>
      <c r="F6" s="7"/>
      <c r="G6" s="7"/>
    </row>
    <row r="7" s="1" customFormat="1" ht="18.95" customHeight="1" spans="1:7">
      <c r="A7" s="5"/>
      <c r="B7" s="5"/>
      <c r="C7" s="6" t="s">
        <v>380</v>
      </c>
      <c r="D7" s="6"/>
      <c r="E7" s="7">
        <v>10.3</v>
      </c>
      <c r="F7" s="7"/>
      <c r="G7" s="7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499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24" customHeight="1" spans="1:7">
      <c r="A12" s="8"/>
      <c r="B12" s="10" t="s">
        <v>390</v>
      </c>
      <c r="C12" s="8" t="s">
        <v>391</v>
      </c>
      <c r="D12" s="11" t="s">
        <v>500</v>
      </c>
      <c r="E12" s="12"/>
      <c r="F12" s="13"/>
      <c r="G12" s="8" t="s">
        <v>501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18.95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502</v>
      </c>
      <c r="E15" s="16"/>
      <c r="F15" s="16"/>
      <c r="G15" s="17" t="s">
        <v>503</v>
      </c>
    </row>
    <row r="16" s="1" customFormat="1" ht="27.95" customHeight="1" spans="1:7">
      <c r="A16" s="8"/>
      <c r="B16" s="8"/>
      <c r="C16" s="8"/>
      <c r="D16" s="16" t="s">
        <v>401</v>
      </c>
      <c r="E16" s="16"/>
      <c r="F16" s="16"/>
      <c r="G16" s="7"/>
    </row>
    <row r="17" s="1" customFormat="1" ht="18.95" customHeight="1" spans="1:7">
      <c r="A17" s="8"/>
      <c r="B17" s="8"/>
      <c r="C17" s="8" t="s">
        <v>402</v>
      </c>
      <c r="D17" s="16" t="s">
        <v>504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505</v>
      </c>
      <c r="E18" s="16"/>
      <c r="F18" s="16"/>
      <c r="G18" s="19" t="s">
        <v>453</v>
      </c>
    </row>
    <row r="19" s="1" customFormat="1" ht="18.95" customHeight="1" spans="1:7">
      <c r="A19" s="8"/>
      <c r="B19" s="8"/>
      <c r="C19" s="8" t="s">
        <v>405</v>
      </c>
      <c r="D19" s="16" t="s">
        <v>443</v>
      </c>
      <c r="E19" s="16"/>
      <c r="F19" s="16"/>
      <c r="G19" s="19" t="s">
        <v>444</v>
      </c>
    </row>
    <row r="20" s="1" customFormat="1" ht="18.95" customHeight="1" spans="1:7">
      <c r="A20" s="8"/>
      <c r="B20" s="8"/>
      <c r="C20" s="8"/>
      <c r="D20" s="16" t="s">
        <v>445</v>
      </c>
      <c r="E20" s="16"/>
      <c r="F20" s="16"/>
      <c r="G20" s="19" t="s">
        <v>446</v>
      </c>
    </row>
    <row r="21" s="1" customFormat="1" ht="18.95" customHeight="1" spans="1:7">
      <c r="A21" s="8"/>
      <c r="B21" s="8" t="s">
        <v>406</v>
      </c>
      <c r="C21" s="8" t="s">
        <v>407</v>
      </c>
      <c r="D21" s="16" t="s">
        <v>395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401</v>
      </c>
      <c r="E22" s="16"/>
      <c r="F22" s="16"/>
      <c r="G22" s="7"/>
    </row>
    <row r="23" s="1" customFormat="1" ht="18.95" customHeight="1" spans="1:7">
      <c r="A23" s="8"/>
      <c r="B23" s="8"/>
      <c r="C23" s="8" t="s">
        <v>408</v>
      </c>
      <c r="D23" s="16" t="s">
        <v>506</v>
      </c>
      <c r="E23" s="16"/>
      <c r="F23" s="16"/>
      <c r="G23" s="19" t="s">
        <v>351</v>
      </c>
    </row>
    <row r="24" s="1" customFormat="1" ht="18.95" customHeight="1" spans="1:7">
      <c r="A24" s="8"/>
      <c r="B24" s="8"/>
      <c r="C24" s="8"/>
      <c r="D24" s="16" t="s">
        <v>401</v>
      </c>
      <c r="E24" s="16"/>
      <c r="F24" s="16"/>
      <c r="G24" s="19"/>
    </row>
    <row r="25" s="1" customFormat="1" ht="18.95" customHeight="1" spans="1:7">
      <c r="A25" s="8"/>
      <c r="B25" s="8"/>
      <c r="C25" s="8" t="s">
        <v>412</v>
      </c>
      <c r="D25" s="16" t="s">
        <v>395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18.95" customHeight="1" spans="1:7">
      <c r="A27" s="8"/>
      <c r="B27" s="8"/>
      <c r="C27" s="8" t="s">
        <v>413</v>
      </c>
      <c r="D27" s="16" t="s">
        <v>450</v>
      </c>
      <c r="E27" s="16"/>
      <c r="F27" s="16"/>
      <c r="G27" s="19" t="s">
        <v>451</v>
      </c>
    </row>
    <row r="28" s="1" customFormat="1" ht="18.95" customHeight="1" spans="1:7">
      <c r="A28" s="8"/>
      <c r="B28" s="8"/>
      <c r="C28" s="8"/>
      <c r="D28" s="16" t="s">
        <v>401</v>
      </c>
      <c r="E28" s="16"/>
      <c r="F28" s="16"/>
      <c r="G28" s="19"/>
    </row>
    <row r="29" s="1" customFormat="1" ht="18.95" customHeight="1" spans="1:7">
      <c r="A29" s="8"/>
      <c r="B29" s="8" t="s">
        <v>414</v>
      </c>
      <c r="C29" s="8" t="s">
        <v>415</v>
      </c>
      <c r="D29" s="16" t="s">
        <v>507</v>
      </c>
      <c r="E29" s="16"/>
      <c r="F29" s="16"/>
      <c r="G29" s="19" t="s">
        <v>453</v>
      </c>
    </row>
    <row r="30" s="1" customFormat="1" spans="1:7">
      <c r="A30" s="5" t="s">
        <v>370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1" sqref="$A1:$XFD1048576"/>
    </sheetView>
  </sheetViews>
  <sheetFormatPr defaultColWidth="9" defaultRowHeight="13.5" outlineLevelCol="7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8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508</v>
      </c>
      <c r="D4" s="5"/>
      <c r="E4" s="5" t="s">
        <v>374</v>
      </c>
      <c r="F4" s="5" t="s">
        <v>509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7">
        <v>105.3</v>
      </c>
      <c r="F6" s="7"/>
      <c r="G6" s="7"/>
    </row>
    <row r="7" s="1" customFormat="1" ht="18.95" customHeight="1" spans="1:7">
      <c r="A7" s="5"/>
      <c r="B7" s="5"/>
      <c r="C7" s="6" t="s">
        <v>380</v>
      </c>
      <c r="D7" s="6"/>
      <c r="E7" s="7">
        <v>105.3</v>
      </c>
      <c r="F7" s="7"/>
      <c r="G7" s="7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510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18.95" customHeight="1" spans="1:7">
      <c r="A12" s="8"/>
      <c r="B12" s="10" t="s">
        <v>390</v>
      </c>
      <c r="C12" s="8" t="s">
        <v>391</v>
      </c>
      <c r="D12" s="11" t="s">
        <v>511</v>
      </c>
      <c r="E12" s="12"/>
      <c r="F12" s="13"/>
      <c r="G12" s="8" t="s">
        <v>512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26.1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513</v>
      </c>
      <c r="E15" s="16"/>
      <c r="F15" s="16"/>
      <c r="G15" s="21" t="s">
        <v>514</v>
      </c>
    </row>
    <row r="16" s="1" customFormat="1" ht="18.95" customHeight="1" spans="1:7">
      <c r="A16" s="8"/>
      <c r="B16" s="8"/>
      <c r="C16" s="8"/>
      <c r="D16" s="16" t="s">
        <v>401</v>
      </c>
      <c r="E16" s="16"/>
      <c r="F16" s="16"/>
      <c r="G16" s="7"/>
    </row>
    <row r="17" s="1" customFormat="1" ht="18.95" customHeight="1" spans="1:7">
      <c r="A17" s="8"/>
      <c r="B17" s="8"/>
      <c r="C17" s="8" t="s">
        <v>402</v>
      </c>
      <c r="D17" s="16" t="s">
        <v>515</v>
      </c>
      <c r="E17" s="16"/>
      <c r="F17" s="16"/>
      <c r="G17" s="22">
        <v>1</v>
      </c>
    </row>
    <row r="18" s="1" customFormat="1" ht="18.95" customHeight="1" spans="1:7">
      <c r="A18" s="8"/>
      <c r="B18" s="8"/>
      <c r="C18" s="8"/>
      <c r="D18" s="16" t="s">
        <v>516</v>
      </c>
      <c r="E18" s="16"/>
      <c r="F18" s="16"/>
      <c r="G18" s="21" t="s">
        <v>517</v>
      </c>
    </row>
    <row r="19" s="1" customFormat="1" ht="18.95" customHeight="1" spans="1:7">
      <c r="A19" s="8"/>
      <c r="B19" s="8"/>
      <c r="C19" s="8" t="s">
        <v>405</v>
      </c>
      <c r="D19" s="16" t="s">
        <v>518</v>
      </c>
      <c r="E19" s="16"/>
      <c r="F19" s="16"/>
      <c r="G19" s="19" t="s">
        <v>444</v>
      </c>
    </row>
    <row r="20" s="1" customFormat="1" ht="18.95" customHeight="1" spans="1:7">
      <c r="A20" s="8"/>
      <c r="B20" s="8"/>
      <c r="C20" s="8"/>
      <c r="D20" s="16" t="s">
        <v>401</v>
      </c>
      <c r="E20" s="16"/>
      <c r="F20" s="16"/>
      <c r="G20" s="7"/>
    </row>
    <row r="21" s="1" customFormat="1" ht="18.95" customHeight="1" spans="1:7">
      <c r="A21" s="8"/>
      <c r="B21" s="8" t="s">
        <v>406</v>
      </c>
      <c r="C21" s="8" t="s">
        <v>407</v>
      </c>
      <c r="D21" s="16" t="s">
        <v>395</v>
      </c>
      <c r="E21" s="16"/>
      <c r="F21" s="16"/>
      <c r="G21" s="7"/>
    </row>
    <row r="22" s="1" customFormat="1" ht="26.1" customHeight="1" spans="1:8">
      <c r="A22" s="8"/>
      <c r="B22" s="8"/>
      <c r="C22" s="8"/>
      <c r="D22" s="16" t="s">
        <v>401</v>
      </c>
      <c r="E22" s="16"/>
      <c r="F22" s="16"/>
      <c r="G22" s="7"/>
      <c r="H22" s="23"/>
    </row>
    <row r="23" s="1" customFormat="1" ht="18.95" customHeight="1" spans="1:7">
      <c r="A23" s="8"/>
      <c r="B23" s="8"/>
      <c r="C23" s="8" t="s">
        <v>408</v>
      </c>
      <c r="D23" s="16" t="s">
        <v>519</v>
      </c>
      <c r="E23" s="16"/>
      <c r="F23" s="16"/>
      <c r="G23" s="19" t="s">
        <v>351</v>
      </c>
    </row>
    <row r="24" s="1" customFormat="1" ht="20.1" customHeight="1" spans="1:7">
      <c r="A24" s="8"/>
      <c r="B24" s="8"/>
      <c r="C24" s="8"/>
      <c r="D24" s="16" t="s">
        <v>520</v>
      </c>
      <c r="E24" s="16"/>
      <c r="F24" s="16"/>
      <c r="G24" s="19" t="s">
        <v>357</v>
      </c>
    </row>
    <row r="25" s="1" customFormat="1" ht="18.95" customHeight="1" spans="1:7">
      <c r="A25" s="8"/>
      <c r="B25" s="8"/>
      <c r="C25" s="8" t="s">
        <v>412</v>
      </c>
      <c r="D25" s="16" t="s">
        <v>395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23.1" customHeight="1" spans="1:7">
      <c r="A27" s="8"/>
      <c r="B27" s="8"/>
      <c r="C27" s="8" t="s">
        <v>413</v>
      </c>
      <c r="D27" s="16" t="s">
        <v>395</v>
      </c>
      <c r="E27" s="16"/>
      <c r="F27" s="16"/>
      <c r="G27" s="24"/>
    </row>
    <row r="28" s="1" customFormat="1" ht="18.95" customHeight="1" spans="1:7">
      <c r="A28" s="8"/>
      <c r="B28" s="8" t="s">
        <v>414</v>
      </c>
      <c r="C28" s="8" t="s">
        <v>415</v>
      </c>
      <c r="D28" s="16" t="s">
        <v>521</v>
      </c>
      <c r="E28" s="16"/>
      <c r="F28" s="16"/>
      <c r="G28" s="17" t="s">
        <v>428</v>
      </c>
    </row>
    <row r="29" s="1" customFormat="1" spans="1:7">
      <c r="A29" s="8"/>
      <c r="B29" s="8"/>
      <c r="C29" s="8"/>
      <c r="D29" s="16" t="s">
        <v>401</v>
      </c>
      <c r="E29" s="16"/>
      <c r="F29" s="16"/>
      <c r="G29" s="7"/>
    </row>
    <row r="30" s="1" customFormat="1" spans="1:7">
      <c r="A30" s="5" t="s">
        <v>370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9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7"/>
    <mergeCell ref="B28:B29"/>
    <mergeCell ref="C15:C16"/>
    <mergeCell ref="C17:C18"/>
    <mergeCell ref="C19:C20"/>
    <mergeCell ref="C21:C22"/>
    <mergeCell ref="C23:C24"/>
    <mergeCell ref="C25:C26"/>
    <mergeCell ref="C28:C29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2" workbookViewId="0">
      <selection activeCell="A30" sqref="$A30:$XFD30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522</v>
      </c>
      <c r="D4" s="5"/>
      <c r="E4" s="5" t="s">
        <v>374</v>
      </c>
      <c r="F4" s="5" t="s">
        <v>419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7">
        <v>100</v>
      </c>
      <c r="F6" s="7"/>
      <c r="G6" s="7"/>
    </row>
    <row r="7" s="1" customFormat="1" ht="18.95" customHeight="1" spans="1:7">
      <c r="A7" s="5"/>
      <c r="B7" s="5"/>
      <c r="C7" s="6" t="s">
        <v>380</v>
      </c>
      <c r="D7" s="6"/>
      <c r="E7" s="7">
        <v>100</v>
      </c>
      <c r="F7" s="7"/>
      <c r="G7" s="7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523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24" customHeight="1" spans="1:7">
      <c r="A12" s="8"/>
      <c r="B12" s="10" t="s">
        <v>390</v>
      </c>
      <c r="C12" s="8" t="s">
        <v>391</v>
      </c>
      <c r="D12" s="11" t="s">
        <v>524</v>
      </c>
      <c r="E12" s="12"/>
      <c r="F12" s="13"/>
      <c r="G12" s="8" t="s">
        <v>422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18.95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525</v>
      </c>
      <c r="E15" s="16"/>
      <c r="F15" s="16"/>
      <c r="G15" s="17" t="s">
        <v>526</v>
      </c>
    </row>
    <row r="16" s="1" customFormat="1" ht="27.95" customHeight="1" spans="1:7">
      <c r="A16" s="8"/>
      <c r="B16" s="8"/>
      <c r="C16" s="8"/>
      <c r="D16" s="16" t="s">
        <v>401</v>
      </c>
      <c r="E16" s="16"/>
      <c r="F16" s="16"/>
      <c r="G16" s="7"/>
    </row>
    <row r="17" s="1" customFormat="1" ht="18.95" customHeight="1" spans="1:7">
      <c r="A17" s="8"/>
      <c r="B17" s="8"/>
      <c r="C17" s="8" t="s">
        <v>402</v>
      </c>
      <c r="D17" s="16" t="s">
        <v>527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528</v>
      </c>
      <c r="E18" s="16"/>
      <c r="F18" s="16"/>
      <c r="G18" s="19" t="s">
        <v>529</v>
      </c>
    </row>
    <row r="19" s="1" customFormat="1" ht="18.95" customHeight="1" spans="1:7">
      <c r="A19" s="8"/>
      <c r="B19" s="8"/>
      <c r="C19" s="8" t="s">
        <v>405</v>
      </c>
      <c r="D19" s="16" t="s">
        <v>443</v>
      </c>
      <c r="E19" s="16"/>
      <c r="F19" s="16"/>
      <c r="G19" s="19" t="s">
        <v>444</v>
      </c>
    </row>
    <row r="20" s="1" customFormat="1" ht="18.95" customHeight="1" spans="1:7">
      <c r="A20" s="8"/>
      <c r="B20" s="8"/>
      <c r="C20" s="8"/>
      <c r="D20" s="16" t="s">
        <v>445</v>
      </c>
      <c r="E20" s="16"/>
      <c r="F20" s="16"/>
      <c r="G20" s="19" t="s">
        <v>446</v>
      </c>
    </row>
    <row r="21" s="1" customFormat="1" ht="18.95" customHeight="1" spans="1:7">
      <c r="A21" s="8"/>
      <c r="B21" s="8" t="s">
        <v>406</v>
      </c>
      <c r="C21" s="8" t="s">
        <v>407</v>
      </c>
      <c r="D21" s="16" t="s">
        <v>395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401</v>
      </c>
      <c r="E22" s="16"/>
      <c r="F22" s="16"/>
      <c r="G22" s="7"/>
    </row>
    <row r="23" s="1" customFormat="1" ht="18.95" customHeight="1" spans="1:7">
      <c r="A23" s="8"/>
      <c r="B23" s="8"/>
      <c r="C23" s="8" t="s">
        <v>408</v>
      </c>
      <c r="D23" s="16" t="s">
        <v>530</v>
      </c>
      <c r="E23" s="16"/>
      <c r="F23" s="16"/>
      <c r="G23" s="19" t="s">
        <v>449</v>
      </c>
    </row>
    <row r="24" s="1" customFormat="1" ht="18.95" customHeight="1" spans="1:7">
      <c r="A24" s="8"/>
      <c r="B24" s="8"/>
      <c r="C24" s="8"/>
      <c r="D24" s="16" t="s">
        <v>531</v>
      </c>
      <c r="E24" s="16"/>
      <c r="F24" s="16"/>
      <c r="G24" s="19" t="s">
        <v>449</v>
      </c>
    </row>
    <row r="25" s="1" customFormat="1" ht="18.95" customHeight="1" spans="1:7">
      <c r="A25" s="8"/>
      <c r="B25" s="8"/>
      <c r="C25" s="8" t="s">
        <v>412</v>
      </c>
      <c r="D25" s="16" t="s">
        <v>395</v>
      </c>
      <c r="E25" s="16"/>
      <c r="F25" s="16"/>
      <c r="G25" s="19"/>
    </row>
    <row r="26" s="1" customFormat="1" ht="27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18.95" customHeight="1" spans="1:7">
      <c r="A27" s="8"/>
      <c r="B27" s="8"/>
      <c r="C27" s="8" t="s">
        <v>413</v>
      </c>
      <c r="D27" s="5" t="s">
        <v>395</v>
      </c>
      <c r="E27" s="5"/>
      <c r="F27" s="5"/>
      <c r="G27" s="5"/>
    </row>
    <row r="28" s="1" customFormat="1" ht="18.95" customHeight="1" spans="1:7">
      <c r="A28" s="8"/>
      <c r="B28" s="8"/>
      <c r="C28" s="8"/>
      <c r="D28" s="16" t="s">
        <v>401</v>
      </c>
      <c r="E28" s="16"/>
      <c r="F28" s="16"/>
      <c r="G28" s="19"/>
    </row>
    <row r="29" s="1" customFormat="1" ht="24" customHeight="1" spans="1:7">
      <c r="A29" s="8"/>
      <c r="B29" s="8" t="s">
        <v>414</v>
      </c>
      <c r="C29" s="8" t="s">
        <v>415</v>
      </c>
      <c r="D29" s="16" t="s">
        <v>532</v>
      </c>
      <c r="E29" s="16"/>
      <c r="F29" s="16"/>
      <c r="G29" s="19" t="s">
        <v>453</v>
      </c>
    </row>
    <row r="30" s="1" customFormat="1" spans="1:7">
      <c r="A30" s="5" t="s">
        <v>370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K31" sqref="K31"/>
    </sheetView>
  </sheetViews>
  <sheetFormatPr defaultColWidth="9" defaultRowHeight="13.5" outlineLevelCol="6"/>
  <cols>
    <col min="1" max="1" width="9" style="1"/>
    <col min="2" max="2" width="9.87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371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372</v>
      </c>
      <c r="B4" s="5"/>
      <c r="C4" s="5" t="s">
        <v>533</v>
      </c>
      <c r="D4" s="5"/>
      <c r="E4" s="5" t="s">
        <v>374</v>
      </c>
      <c r="F4" s="5" t="s">
        <v>509</v>
      </c>
      <c r="G4" s="5"/>
    </row>
    <row r="5" s="1" customFormat="1" ht="18.95" customHeight="1" spans="1:7">
      <c r="A5" s="5" t="s">
        <v>376</v>
      </c>
      <c r="B5" s="5"/>
      <c r="C5" s="5" t="s">
        <v>191</v>
      </c>
      <c r="D5" s="5"/>
      <c r="E5" s="5" t="s">
        <v>377</v>
      </c>
      <c r="F5" s="5" t="s">
        <v>191</v>
      </c>
      <c r="G5" s="5"/>
    </row>
    <row r="6" s="1" customFormat="1" ht="18.95" customHeight="1" spans="1:7">
      <c r="A6" s="5" t="s">
        <v>378</v>
      </c>
      <c r="B6" s="5"/>
      <c r="C6" s="6" t="s">
        <v>379</v>
      </c>
      <c r="D6" s="6"/>
      <c r="E6" s="7">
        <v>10</v>
      </c>
      <c r="F6" s="7"/>
      <c r="G6" s="7"/>
    </row>
    <row r="7" s="1" customFormat="1" ht="18.95" customHeight="1" spans="1:7">
      <c r="A7" s="5"/>
      <c r="B7" s="5"/>
      <c r="C7" s="6" t="s">
        <v>380</v>
      </c>
      <c r="D7" s="6"/>
      <c r="E7" s="7">
        <v>10</v>
      </c>
      <c r="F7" s="7"/>
      <c r="G7" s="7"/>
    </row>
    <row r="8" s="1" customFormat="1" ht="18.95" customHeight="1" spans="1:7">
      <c r="A8" s="5"/>
      <c r="B8" s="5"/>
      <c r="C8" s="6" t="s">
        <v>381</v>
      </c>
      <c r="D8" s="6"/>
      <c r="E8" s="7"/>
      <c r="F8" s="7"/>
      <c r="G8" s="7"/>
    </row>
    <row r="9" s="1" customFormat="1" ht="18.95" customHeight="1" spans="1:7">
      <c r="A9" s="5" t="s">
        <v>382</v>
      </c>
      <c r="B9" s="6" t="s">
        <v>383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534</v>
      </c>
      <c r="C10" s="6"/>
      <c r="D10" s="6"/>
      <c r="E10" s="6"/>
      <c r="F10" s="6"/>
      <c r="G10" s="6"/>
    </row>
    <row r="11" s="1" customFormat="1" ht="18.95" customHeight="1" spans="1:7">
      <c r="A11" s="8" t="s">
        <v>385</v>
      </c>
      <c r="B11" s="8" t="s">
        <v>386</v>
      </c>
      <c r="C11" s="8" t="s">
        <v>387</v>
      </c>
      <c r="D11" s="9" t="s">
        <v>388</v>
      </c>
      <c r="E11" s="9"/>
      <c r="F11" s="9"/>
      <c r="G11" s="8" t="s">
        <v>389</v>
      </c>
    </row>
    <row r="12" s="1" customFormat="1" ht="24" customHeight="1" spans="1:7">
      <c r="A12" s="8"/>
      <c r="B12" s="10" t="s">
        <v>390</v>
      </c>
      <c r="C12" s="8" t="s">
        <v>391</v>
      </c>
      <c r="D12" s="11" t="s">
        <v>535</v>
      </c>
      <c r="E12" s="12"/>
      <c r="F12" s="13"/>
      <c r="G12" s="8" t="s">
        <v>393</v>
      </c>
    </row>
    <row r="13" s="1" customFormat="1" ht="18.95" customHeight="1" spans="1:7">
      <c r="A13" s="8"/>
      <c r="B13" s="14"/>
      <c r="C13" s="8" t="s">
        <v>394</v>
      </c>
      <c r="D13" s="11" t="s">
        <v>395</v>
      </c>
      <c r="E13" s="12"/>
      <c r="F13" s="13"/>
      <c r="G13" s="8"/>
    </row>
    <row r="14" s="1" customFormat="1" ht="18.95" customHeight="1" spans="1:7">
      <c r="A14" s="8"/>
      <c r="B14" s="15"/>
      <c r="C14" s="8" t="s">
        <v>396</v>
      </c>
      <c r="D14" s="11" t="s">
        <v>395</v>
      </c>
      <c r="E14" s="12"/>
      <c r="F14" s="13"/>
      <c r="G14" s="8"/>
    </row>
    <row r="15" s="1" customFormat="1" ht="18.95" customHeight="1" spans="1:7">
      <c r="A15" s="8"/>
      <c r="B15" s="8" t="s">
        <v>397</v>
      </c>
      <c r="C15" s="8" t="s">
        <v>398</v>
      </c>
      <c r="D15" s="16" t="s">
        <v>536</v>
      </c>
      <c r="E15" s="16"/>
      <c r="F15" s="16"/>
      <c r="G15" s="17" t="s">
        <v>537</v>
      </c>
    </row>
    <row r="16" s="1" customFormat="1" ht="27.95" customHeight="1" spans="1:7">
      <c r="A16" s="8"/>
      <c r="B16" s="8"/>
      <c r="C16" s="8"/>
      <c r="D16" s="16" t="s">
        <v>401</v>
      </c>
      <c r="E16" s="16"/>
      <c r="F16" s="16"/>
      <c r="G16" s="7"/>
    </row>
    <row r="17" s="1" customFormat="1" ht="18.95" customHeight="1" spans="1:7">
      <c r="A17" s="8"/>
      <c r="B17" s="8"/>
      <c r="C17" s="8" t="s">
        <v>402</v>
      </c>
      <c r="D17" s="16" t="s">
        <v>538</v>
      </c>
      <c r="E17" s="16"/>
      <c r="F17" s="16"/>
      <c r="G17" s="18" t="s">
        <v>404</v>
      </c>
    </row>
    <row r="18" s="1" customFormat="1" ht="18.95" customHeight="1" spans="1:7">
      <c r="A18" s="8"/>
      <c r="B18" s="8"/>
      <c r="C18" s="8"/>
      <c r="D18" s="16" t="s">
        <v>401</v>
      </c>
      <c r="E18" s="16"/>
      <c r="F18" s="16"/>
      <c r="G18" s="19"/>
    </row>
    <row r="19" s="1" customFormat="1" ht="18.95" customHeight="1" spans="1:7">
      <c r="A19" s="8"/>
      <c r="B19" s="8"/>
      <c r="C19" s="8" t="s">
        <v>405</v>
      </c>
      <c r="D19" s="16" t="s">
        <v>395</v>
      </c>
      <c r="E19" s="16"/>
      <c r="F19" s="16"/>
      <c r="G19" s="19"/>
    </row>
    <row r="20" s="1" customFormat="1" ht="18.95" customHeight="1" spans="1:7">
      <c r="A20" s="8"/>
      <c r="B20" s="8"/>
      <c r="C20" s="8"/>
      <c r="D20" s="16" t="s">
        <v>401</v>
      </c>
      <c r="E20" s="16"/>
      <c r="F20" s="16"/>
      <c r="G20" s="19"/>
    </row>
    <row r="21" s="1" customFormat="1" ht="18.95" customHeight="1" spans="1:7">
      <c r="A21" s="8"/>
      <c r="B21" s="8" t="s">
        <v>406</v>
      </c>
      <c r="C21" s="8" t="s">
        <v>407</v>
      </c>
      <c r="D21" s="16" t="s">
        <v>395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401</v>
      </c>
      <c r="E22" s="16"/>
      <c r="F22" s="16"/>
      <c r="G22" s="7"/>
    </row>
    <row r="23" s="1" customFormat="1" ht="18.95" customHeight="1" spans="1:7">
      <c r="A23" s="8"/>
      <c r="B23" s="8"/>
      <c r="C23" s="8" t="s">
        <v>408</v>
      </c>
      <c r="D23" s="16" t="s">
        <v>539</v>
      </c>
      <c r="E23" s="16"/>
      <c r="F23" s="16"/>
      <c r="G23" s="19" t="s">
        <v>353</v>
      </c>
    </row>
    <row r="24" s="1" customFormat="1" ht="18.95" customHeight="1" spans="1:7">
      <c r="A24" s="8"/>
      <c r="B24" s="8"/>
      <c r="C24" s="8"/>
      <c r="D24" s="16" t="s">
        <v>540</v>
      </c>
      <c r="E24" s="16"/>
      <c r="F24" s="16"/>
      <c r="G24" s="19" t="s">
        <v>357</v>
      </c>
    </row>
    <row r="25" s="1" customFormat="1" ht="18.95" customHeight="1" spans="1:7">
      <c r="A25" s="8"/>
      <c r="B25" s="8"/>
      <c r="C25" s="8" t="s">
        <v>412</v>
      </c>
      <c r="D25" s="16" t="s">
        <v>541</v>
      </c>
      <c r="E25" s="16"/>
      <c r="F25" s="16"/>
      <c r="G25" s="19" t="s">
        <v>542</v>
      </c>
    </row>
    <row r="26" s="1" customFormat="1" ht="27" customHeight="1" spans="1:7">
      <c r="A26" s="8"/>
      <c r="B26" s="8"/>
      <c r="C26" s="8"/>
      <c r="D26" s="16" t="s">
        <v>401</v>
      </c>
      <c r="E26" s="16"/>
      <c r="F26" s="16"/>
      <c r="G26" s="19"/>
    </row>
    <row r="27" s="1" customFormat="1" ht="18.95" customHeight="1" spans="1:7">
      <c r="A27" s="8"/>
      <c r="B27" s="8"/>
      <c r="C27" s="8" t="s">
        <v>413</v>
      </c>
      <c r="D27" s="5" t="s">
        <v>543</v>
      </c>
      <c r="E27" s="5"/>
      <c r="F27" s="5"/>
      <c r="G27" s="5" t="s">
        <v>451</v>
      </c>
    </row>
    <row r="28" s="1" customFormat="1" ht="18.95" customHeight="1" spans="1:7">
      <c r="A28" s="8"/>
      <c r="B28" s="8"/>
      <c r="C28" s="8"/>
      <c r="D28" s="16" t="s">
        <v>401</v>
      </c>
      <c r="E28" s="16"/>
      <c r="F28" s="16"/>
      <c r="G28" s="19"/>
    </row>
    <row r="29" s="1" customFormat="1" ht="24" customHeight="1" spans="1:7">
      <c r="A29" s="8"/>
      <c r="B29" s="8" t="s">
        <v>414</v>
      </c>
      <c r="C29" s="8" t="s">
        <v>415</v>
      </c>
      <c r="D29" s="8" t="s">
        <v>544</v>
      </c>
      <c r="E29" s="8"/>
      <c r="F29" s="8"/>
      <c r="G29" s="8" t="s">
        <v>453</v>
      </c>
    </row>
    <row r="30" s="1" customFormat="1" spans="1:7">
      <c r="A30" s="5" t="s">
        <v>370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4" workbookViewId="0">
      <selection activeCell="I6" sqref="I6"/>
    </sheetView>
  </sheetViews>
  <sheetFormatPr defaultColWidth="9" defaultRowHeight="16" customHeight="1"/>
  <cols>
    <col min="2" max="6" width="37.5" hidden="1" customWidth="1"/>
    <col min="7" max="7" width="30.75" customWidth="1"/>
    <col min="8" max="8" width="11.625" customWidth="1"/>
    <col min="9" max="9" width="8.25" customWidth="1"/>
    <col min="10" max="10" width="11.75" customWidth="1"/>
    <col min="11" max="11" width="11" customWidth="1"/>
    <col min="14" max="14" width="11.75" customWidth="1"/>
    <col min="15" max="15" width="12.625"/>
    <col min="17" max="19" width="10.375"/>
  </cols>
  <sheetData>
    <row r="1" ht="29" customHeight="1" spans="1:11">
      <c r="A1" s="56" t="s">
        <v>68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customHeight="1" spans="1:11">
      <c r="A2" s="58"/>
      <c r="B2" s="58"/>
      <c r="C2" s="58"/>
      <c r="D2" s="58"/>
      <c r="E2" s="58"/>
      <c r="F2" s="58"/>
      <c r="G2" s="58"/>
      <c r="H2" s="58"/>
      <c r="I2" s="58"/>
      <c r="J2" s="58" t="s">
        <v>1</v>
      </c>
      <c r="K2" s="58"/>
    </row>
    <row r="3" customHeight="1" spans="1:11">
      <c r="A3" s="130" t="s">
        <v>69</v>
      </c>
      <c r="B3" s="130"/>
      <c r="C3" s="130"/>
      <c r="D3" s="130"/>
      <c r="E3" s="130"/>
      <c r="F3" s="130"/>
      <c r="G3" s="130"/>
      <c r="H3" s="66" t="s">
        <v>70</v>
      </c>
      <c r="I3" s="66" t="s">
        <v>71</v>
      </c>
      <c r="J3" s="66" t="s">
        <v>72</v>
      </c>
      <c r="K3" s="66" t="s">
        <v>73</v>
      </c>
    </row>
    <row r="4" customHeight="1" spans="1:11">
      <c r="A4" s="131" t="s">
        <v>74</v>
      </c>
      <c r="B4" s="131" t="s">
        <v>75</v>
      </c>
      <c r="C4" s="66" t="s">
        <v>70</v>
      </c>
      <c r="D4" s="66" t="s">
        <v>71</v>
      </c>
      <c r="E4" s="66" t="s">
        <v>72</v>
      </c>
      <c r="F4" s="66" t="s">
        <v>76</v>
      </c>
      <c r="G4" s="66" t="s">
        <v>75</v>
      </c>
      <c r="H4" s="66"/>
      <c r="I4" s="66"/>
      <c r="J4" s="66"/>
      <c r="K4" s="66"/>
    </row>
    <row r="5" customHeight="1" spans="1:11">
      <c r="A5" s="131"/>
      <c r="B5" s="132"/>
      <c r="C5" s="133">
        <v>9197.278804</v>
      </c>
      <c r="D5" s="133">
        <v>431.647663</v>
      </c>
      <c r="E5" s="133"/>
      <c r="F5" s="133"/>
      <c r="G5" s="66"/>
      <c r="H5" s="66"/>
      <c r="I5" s="66"/>
      <c r="J5" s="66"/>
      <c r="K5" s="66"/>
    </row>
    <row r="6" customHeight="1" spans="1:11">
      <c r="A6" s="82" t="s">
        <v>77</v>
      </c>
      <c r="B6" s="82"/>
      <c r="C6" s="82"/>
      <c r="D6" s="82"/>
      <c r="E6" s="82"/>
      <c r="F6" s="82"/>
      <c r="G6" s="82"/>
      <c r="H6" s="94">
        <f>H7+H29+H33+H36</f>
        <v>1247.392129</v>
      </c>
      <c r="I6" s="94">
        <v>496.53</v>
      </c>
      <c r="J6" s="94">
        <f>J7+J33</f>
        <v>750.856</v>
      </c>
      <c r="K6" s="140"/>
    </row>
    <row r="7" customHeight="1" spans="1:11">
      <c r="A7" s="95" t="s">
        <v>78</v>
      </c>
      <c r="B7" s="134" t="s">
        <v>79</v>
      </c>
      <c r="C7" s="135">
        <v>8407.892767</v>
      </c>
      <c r="D7" s="135">
        <v>384.044431</v>
      </c>
      <c r="E7" s="135"/>
      <c r="F7" s="135"/>
      <c r="G7" s="96" t="s">
        <v>79</v>
      </c>
      <c r="H7" s="97">
        <f>H8+H11+H14+H16+H19+H21+H23+H25+H27</f>
        <v>1084.818547</v>
      </c>
      <c r="I7" s="97">
        <f>I8+I11+I14+I27+I16+I19+I21+I23+I25</f>
        <v>439.267491</v>
      </c>
      <c r="J7" s="97">
        <f>J8+J16+J19+J21+J23+J25</f>
        <v>645.556</v>
      </c>
      <c r="K7" s="99"/>
    </row>
    <row r="8" customHeight="1" spans="1:11">
      <c r="A8" s="95" t="s">
        <v>80</v>
      </c>
      <c r="B8" s="134" t="s">
        <v>81</v>
      </c>
      <c r="C8" s="135">
        <v>334.617371</v>
      </c>
      <c r="D8" s="135">
        <v>326.156802</v>
      </c>
      <c r="E8" s="135"/>
      <c r="F8" s="135"/>
      <c r="G8" s="96" t="s">
        <v>81</v>
      </c>
      <c r="H8" s="97">
        <f>H9+H10</f>
        <v>504.95</v>
      </c>
      <c r="I8" s="97">
        <f>I9+I10</f>
        <v>364.95</v>
      </c>
      <c r="J8" s="97">
        <f t="shared" ref="H8:J8" si="0">J9+J10</f>
        <v>140</v>
      </c>
      <c r="K8" s="99"/>
    </row>
    <row r="9" customHeight="1" spans="1:11">
      <c r="A9" s="95" t="s">
        <v>82</v>
      </c>
      <c r="B9" s="134" t="s">
        <v>83</v>
      </c>
      <c r="C9" s="136">
        <v>136.997211</v>
      </c>
      <c r="D9" s="136">
        <v>128.536642</v>
      </c>
      <c r="E9" s="136"/>
      <c r="F9" s="136"/>
      <c r="G9" s="98" t="s">
        <v>83</v>
      </c>
      <c r="H9" s="99">
        <f>I9+J9</f>
        <v>212.14</v>
      </c>
      <c r="I9" s="99">
        <v>102.14</v>
      </c>
      <c r="J9" s="99">
        <v>110</v>
      </c>
      <c r="K9" s="99"/>
    </row>
    <row r="10" customHeight="1" spans="1:11">
      <c r="A10" s="95" t="s">
        <v>84</v>
      </c>
      <c r="B10" s="134" t="s">
        <v>85</v>
      </c>
      <c r="C10" s="135">
        <v>53.699328</v>
      </c>
      <c r="D10" s="135">
        <v>53.699328</v>
      </c>
      <c r="E10" s="135"/>
      <c r="F10" s="135"/>
      <c r="G10" s="98" t="s">
        <v>85</v>
      </c>
      <c r="H10" s="99">
        <f>I10+J10</f>
        <v>292.81</v>
      </c>
      <c r="I10" s="99">
        <f>226.28+36.53</f>
        <v>262.81</v>
      </c>
      <c r="J10" s="99">
        <v>30</v>
      </c>
      <c r="K10" s="99"/>
    </row>
    <row r="11" customHeight="1" spans="1:11">
      <c r="A11" s="100" t="s">
        <v>86</v>
      </c>
      <c r="B11" s="134" t="s">
        <v>87</v>
      </c>
      <c r="C11" s="136">
        <v>35.799552</v>
      </c>
      <c r="D11" s="136">
        <v>35.799552</v>
      </c>
      <c r="E11" s="136"/>
      <c r="F11" s="136"/>
      <c r="G11" s="96" t="s">
        <v>87</v>
      </c>
      <c r="H11" s="101">
        <f>H12+H13</f>
        <v>66.02936</v>
      </c>
      <c r="I11" s="101">
        <f>I12+I13</f>
        <v>66.02936</v>
      </c>
      <c r="J11" s="97"/>
      <c r="K11" s="99"/>
    </row>
    <row r="12" customHeight="1" spans="1:11">
      <c r="A12" s="95" t="s">
        <v>88</v>
      </c>
      <c r="B12" s="134" t="s">
        <v>89</v>
      </c>
      <c r="C12" s="136">
        <v>17.899776</v>
      </c>
      <c r="D12" s="136">
        <v>17.899776</v>
      </c>
      <c r="E12" s="136"/>
      <c r="F12" s="136"/>
      <c r="G12" s="98" t="s">
        <v>89</v>
      </c>
      <c r="H12" s="102">
        <f>11.058848+28.247392+4.71</f>
        <v>44.01624</v>
      </c>
      <c r="I12" s="102">
        <f>11.058848+28.247392+4.71</f>
        <v>44.01624</v>
      </c>
      <c r="J12" s="99"/>
      <c r="K12" s="99"/>
    </row>
    <row r="13" customHeight="1" spans="1:11">
      <c r="A13" s="95" t="s">
        <v>90</v>
      </c>
      <c r="B13" s="134" t="s">
        <v>91</v>
      </c>
      <c r="C13" s="135">
        <f>C14</f>
        <v>2.184</v>
      </c>
      <c r="D13" s="135">
        <v>2.184</v>
      </c>
      <c r="E13" s="135"/>
      <c r="F13" s="135"/>
      <c r="G13" s="98" t="s">
        <v>91</v>
      </c>
      <c r="H13" s="102">
        <f>5.529424+14.123696+2.36</f>
        <v>22.01312</v>
      </c>
      <c r="I13" s="102">
        <f>5.529424+14.123696+2.36</f>
        <v>22.01312</v>
      </c>
      <c r="J13" s="99"/>
      <c r="K13" s="99"/>
    </row>
    <row r="14" customHeight="1" spans="1:11">
      <c r="A14" s="100" t="s">
        <v>92</v>
      </c>
      <c r="B14" s="134" t="s">
        <v>93</v>
      </c>
      <c r="C14" s="136">
        <v>2.184</v>
      </c>
      <c r="D14" s="136">
        <v>2.184</v>
      </c>
      <c r="E14" s="136"/>
      <c r="F14" s="136"/>
      <c r="G14" s="96" t="s">
        <v>93</v>
      </c>
      <c r="H14" s="97">
        <f>H15</f>
        <v>2.184</v>
      </c>
      <c r="I14" s="97">
        <f>I15</f>
        <v>2.184</v>
      </c>
      <c r="J14" s="99"/>
      <c r="K14" s="99"/>
    </row>
    <row r="15" customHeight="1" spans="1:11">
      <c r="A15" s="95" t="s">
        <v>94</v>
      </c>
      <c r="B15" s="134" t="s">
        <v>95</v>
      </c>
      <c r="C15" s="135">
        <v>10.08</v>
      </c>
      <c r="D15" s="135">
        <v>10.08</v>
      </c>
      <c r="E15" s="135">
        <v>10.08</v>
      </c>
      <c r="F15" s="136"/>
      <c r="G15" s="98" t="s">
        <v>95</v>
      </c>
      <c r="H15" s="99">
        <v>2.184</v>
      </c>
      <c r="I15" s="99">
        <v>2.184</v>
      </c>
      <c r="J15" s="99"/>
      <c r="K15" s="99"/>
    </row>
    <row r="16" customHeight="1" spans="1:11">
      <c r="A16" s="100" t="s">
        <v>96</v>
      </c>
      <c r="B16" s="134" t="s">
        <v>97</v>
      </c>
      <c r="C16" s="136">
        <v>10.08</v>
      </c>
      <c r="D16" s="136">
        <v>10.08</v>
      </c>
      <c r="E16" s="136">
        <v>10.08</v>
      </c>
      <c r="F16" s="136"/>
      <c r="G16" s="96" t="s">
        <v>97</v>
      </c>
      <c r="H16" s="97">
        <f>H17+H18</f>
        <v>100.296</v>
      </c>
      <c r="I16" s="97"/>
      <c r="J16" s="97">
        <f>J17+J18</f>
        <v>100.296</v>
      </c>
      <c r="K16" s="99"/>
    </row>
    <row r="17" customHeight="1" spans="1:11">
      <c r="A17" s="95" t="s">
        <v>98</v>
      </c>
      <c r="B17" s="134" t="s">
        <v>99</v>
      </c>
      <c r="C17" s="135">
        <v>174.04</v>
      </c>
      <c r="D17" s="135"/>
      <c r="E17" s="135">
        <v>174.04</v>
      </c>
      <c r="F17" s="135"/>
      <c r="G17" s="98" t="s">
        <v>99</v>
      </c>
      <c r="H17" s="99">
        <v>10.296</v>
      </c>
      <c r="I17" s="99"/>
      <c r="J17" s="99">
        <v>10.296</v>
      </c>
      <c r="K17" s="99"/>
    </row>
    <row r="18" customHeight="1" spans="1:11">
      <c r="A18" s="95" t="s">
        <v>100</v>
      </c>
      <c r="B18" s="134"/>
      <c r="C18" s="135"/>
      <c r="D18" s="135"/>
      <c r="E18" s="135"/>
      <c r="F18" s="135"/>
      <c r="G18" s="98" t="s">
        <v>101</v>
      </c>
      <c r="H18" s="99">
        <v>90</v>
      </c>
      <c r="I18" s="99"/>
      <c r="J18" s="99">
        <v>90</v>
      </c>
      <c r="K18" s="99"/>
    </row>
    <row r="19" customHeight="1" spans="1:11">
      <c r="A19" s="100" t="s">
        <v>102</v>
      </c>
      <c r="B19" s="131" t="s">
        <v>103</v>
      </c>
      <c r="C19" s="135">
        <v>13.6</v>
      </c>
      <c r="D19" s="135"/>
      <c r="E19" s="135">
        <v>13.6</v>
      </c>
      <c r="F19" s="135"/>
      <c r="G19" s="103" t="s">
        <v>103</v>
      </c>
      <c r="H19" s="104">
        <v>130.66</v>
      </c>
      <c r="I19" s="105"/>
      <c r="J19" s="104">
        <v>130.66</v>
      </c>
      <c r="K19" s="105"/>
    </row>
    <row r="20" customHeight="1" spans="1:11">
      <c r="A20" s="95" t="s">
        <v>104</v>
      </c>
      <c r="B20" s="131" t="s">
        <v>105</v>
      </c>
      <c r="C20" s="136">
        <v>13.6</v>
      </c>
      <c r="D20" s="136"/>
      <c r="E20" s="136">
        <v>13.6</v>
      </c>
      <c r="F20" s="136"/>
      <c r="G20" s="106" t="s">
        <v>105</v>
      </c>
      <c r="H20" s="105">
        <v>130.656</v>
      </c>
      <c r="I20" s="105"/>
      <c r="J20" s="105">
        <v>130.656</v>
      </c>
      <c r="K20" s="105"/>
    </row>
    <row r="21" customHeight="1" spans="1:11">
      <c r="A21" s="100" t="s">
        <v>106</v>
      </c>
      <c r="B21" s="131" t="s">
        <v>107</v>
      </c>
      <c r="C21" s="135">
        <f t="shared" ref="C21:H21" si="1">C22</f>
        <v>79.45</v>
      </c>
      <c r="D21" s="135"/>
      <c r="E21" s="135">
        <f t="shared" si="1"/>
        <v>79.45</v>
      </c>
      <c r="F21" s="135"/>
      <c r="G21" s="103" t="s">
        <v>107</v>
      </c>
      <c r="H21" s="104">
        <f t="shared" si="1"/>
        <v>174</v>
      </c>
      <c r="I21" s="104"/>
      <c r="J21" s="104">
        <f>J22</f>
        <v>174</v>
      </c>
      <c r="K21" s="105"/>
    </row>
    <row r="22" customHeight="1" spans="1:11">
      <c r="A22" s="95" t="s">
        <v>108</v>
      </c>
      <c r="B22" s="131" t="s">
        <v>109</v>
      </c>
      <c r="C22" s="136">
        <v>79.45</v>
      </c>
      <c r="D22" s="136"/>
      <c r="E22" s="136">
        <v>79.45</v>
      </c>
      <c r="F22" s="136"/>
      <c r="G22" s="106" t="s">
        <v>109</v>
      </c>
      <c r="H22" s="105">
        <v>174</v>
      </c>
      <c r="I22" s="105"/>
      <c r="J22" s="105">
        <v>174</v>
      </c>
      <c r="K22" s="105"/>
    </row>
    <row r="23" customHeight="1" spans="1:11">
      <c r="A23" s="100" t="s">
        <v>110</v>
      </c>
      <c r="B23" s="137" t="s">
        <v>111</v>
      </c>
      <c r="C23" s="135">
        <v>489.392</v>
      </c>
      <c r="D23" s="135"/>
      <c r="E23" s="135"/>
      <c r="F23" s="135"/>
      <c r="G23" s="107" t="s">
        <v>111</v>
      </c>
      <c r="H23" s="108">
        <v>13.6</v>
      </c>
      <c r="I23" s="108"/>
      <c r="J23" s="108">
        <v>13.6</v>
      </c>
      <c r="K23" s="90"/>
    </row>
    <row r="24" customHeight="1" spans="1:11">
      <c r="A24" s="95" t="s">
        <v>112</v>
      </c>
      <c r="B24" s="137" t="s">
        <v>113</v>
      </c>
      <c r="C24" s="136">
        <v>195.392</v>
      </c>
      <c r="D24" s="136"/>
      <c r="E24" s="136"/>
      <c r="F24" s="136"/>
      <c r="G24" s="109" t="s">
        <v>113</v>
      </c>
      <c r="H24" s="90">
        <v>13.6</v>
      </c>
      <c r="I24" s="90"/>
      <c r="J24" s="90">
        <v>13.6</v>
      </c>
      <c r="K24" s="90"/>
    </row>
    <row r="25" customHeight="1" spans="1:11">
      <c r="A25" s="100" t="s">
        <v>114</v>
      </c>
      <c r="B25" s="137" t="s">
        <v>115</v>
      </c>
      <c r="C25" s="136">
        <v>294</v>
      </c>
      <c r="D25" s="136"/>
      <c r="E25" s="136"/>
      <c r="F25" s="136"/>
      <c r="G25" s="107" t="s">
        <v>115</v>
      </c>
      <c r="H25" s="108">
        <f>H26</f>
        <v>87</v>
      </c>
      <c r="I25" s="108"/>
      <c r="J25" s="108">
        <f>J26</f>
        <v>87</v>
      </c>
      <c r="K25" s="90"/>
    </row>
    <row r="26" customHeight="1" spans="1:11">
      <c r="A26" s="95" t="s">
        <v>116</v>
      </c>
      <c r="B26" s="137" t="s">
        <v>117</v>
      </c>
      <c r="C26" s="135">
        <f>C29</f>
        <v>20.76</v>
      </c>
      <c r="D26" s="135">
        <f>D29</f>
        <v>20.76</v>
      </c>
      <c r="E26" s="135"/>
      <c r="F26" s="135"/>
      <c r="G26" s="109" t="s">
        <v>117</v>
      </c>
      <c r="H26" s="90">
        <v>87</v>
      </c>
      <c r="I26" s="90"/>
      <c r="J26" s="90">
        <v>87</v>
      </c>
      <c r="K26" s="90"/>
    </row>
    <row r="27" customHeight="1" spans="1:11">
      <c r="A27" s="100" t="s">
        <v>118</v>
      </c>
      <c r="B27" s="138"/>
      <c r="C27" s="135"/>
      <c r="D27" s="135"/>
      <c r="E27" s="135"/>
      <c r="F27" s="135"/>
      <c r="G27" s="107" t="s">
        <v>119</v>
      </c>
      <c r="H27" s="108">
        <f>H28</f>
        <v>6.099187</v>
      </c>
      <c r="I27" s="108">
        <f>I28</f>
        <v>6.104131</v>
      </c>
      <c r="J27" s="90"/>
      <c r="K27" s="90"/>
    </row>
    <row r="28" customHeight="1" spans="1:11">
      <c r="A28" s="95" t="s">
        <v>120</v>
      </c>
      <c r="B28" s="137"/>
      <c r="C28" s="135"/>
      <c r="D28" s="135"/>
      <c r="E28" s="135"/>
      <c r="F28" s="135"/>
      <c r="G28" s="109" t="s">
        <v>119</v>
      </c>
      <c r="H28" s="90">
        <f>0.265142+0.679963+1.189936+3.544146+0.42</f>
        <v>6.099187</v>
      </c>
      <c r="I28" s="90">
        <f>0.265142+0.679963+1.189936+3.544146+0.424944</f>
        <v>6.104131</v>
      </c>
      <c r="J28" s="90"/>
      <c r="K28" s="90"/>
    </row>
    <row r="29" customHeight="1" spans="1:11">
      <c r="A29" s="100" t="s">
        <v>121</v>
      </c>
      <c r="B29" s="134" t="s">
        <v>122</v>
      </c>
      <c r="C29" s="135">
        <f>C30+C31</f>
        <v>20.76</v>
      </c>
      <c r="D29" s="135">
        <f>D30+D31</f>
        <v>20.76</v>
      </c>
      <c r="E29" s="135"/>
      <c r="F29" s="135"/>
      <c r="G29" s="96" t="s">
        <v>122</v>
      </c>
      <c r="H29" s="97">
        <f>H30</f>
        <v>24.259402</v>
      </c>
      <c r="I29" s="97">
        <f>I30</f>
        <v>24.259402</v>
      </c>
      <c r="J29" s="99"/>
      <c r="K29" s="99"/>
    </row>
    <row r="30" customHeight="1" spans="1:11">
      <c r="A30" s="100" t="s">
        <v>123</v>
      </c>
      <c r="B30" s="134" t="s">
        <v>124</v>
      </c>
      <c r="C30" s="136">
        <v>6.54</v>
      </c>
      <c r="D30" s="136">
        <v>6.54</v>
      </c>
      <c r="E30" s="136"/>
      <c r="F30" s="136"/>
      <c r="G30" s="96" t="s">
        <v>124</v>
      </c>
      <c r="H30" s="97">
        <f>H31+H32</f>
        <v>24.259402</v>
      </c>
      <c r="I30" s="97">
        <f>I31+I32</f>
        <v>24.259402</v>
      </c>
      <c r="J30" s="99"/>
      <c r="K30" s="99"/>
    </row>
    <row r="31" customHeight="1" spans="1:11">
      <c r="A31" s="95" t="s">
        <v>125</v>
      </c>
      <c r="B31" s="134" t="s">
        <v>126</v>
      </c>
      <c r="C31" s="136">
        <v>14.22</v>
      </c>
      <c r="D31" s="136">
        <v>14.22</v>
      </c>
      <c r="E31" s="136"/>
      <c r="F31" s="136"/>
      <c r="G31" s="98" t="s">
        <v>126</v>
      </c>
      <c r="H31" s="99">
        <f>4.31+2.3</f>
        <v>6.61</v>
      </c>
      <c r="I31" s="99">
        <f>4.31+2.3</f>
        <v>6.61</v>
      </c>
      <c r="J31" s="99"/>
      <c r="K31" s="99"/>
    </row>
    <row r="32" customHeight="1" spans="1:11">
      <c r="A32" s="95" t="s">
        <v>127</v>
      </c>
      <c r="B32" s="134" t="s">
        <v>128</v>
      </c>
      <c r="C32" s="135">
        <v>104.4</v>
      </c>
      <c r="D32" s="135"/>
      <c r="E32" s="135">
        <v>104.4</v>
      </c>
      <c r="F32" s="135"/>
      <c r="G32" s="98" t="s">
        <v>128</v>
      </c>
      <c r="H32" s="99">
        <f>11.049402+4.05+2.55</f>
        <v>17.649402</v>
      </c>
      <c r="I32" s="99">
        <f>11.049402+4.05+2.55</f>
        <v>17.649402</v>
      </c>
      <c r="J32" s="99"/>
      <c r="K32" s="99"/>
    </row>
    <row r="33" customHeight="1" spans="1:11">
      <c r="A33" s="100" t="s">
        <v>129</v>
      </c>
      <c r="B33" s="139" t="s">
        <v>130</v>
      </c>
      <c r="C33" s="135">
        <v>104.4</v>
      </c>
      <c r="D33" s="135"/>
      <c r="E33" s="135">
        <v>104.4</v>
      </c>
      <c r="F33" s="135"/>
      <c r="G33" s="110" t="s">
        <v>130</v>
      </c>
      <c r="H33" s="111">
        <f>H34</f>
        <v>105.3</v>
      </c>
      <c r="I33" s="111"/>
      <c r="J33" s="111">
        <f>J34</f>
        <v>105.3</v>
      </c>
      <c r="K33" s="113"/>
    </row>
    <row r="34" customHeight="1" spans="1:11">
      <c r="A34" s="95" t="s">
        <v>131</v>
      </c>
      <c r="B34" s="139" t="s">
        <v>132</v>
      </c>
      <c r="C34" s="136">
        <v>104.4</v>
      </c>
      <c r="D34" s="136"/>
      <c r="E34" s="136">
        <v>104.4</v>
      </c>
      <c r="F34" s="136"/>
      <c r="G34" s="112" t="s">
        <v>132</v>
      </c>
      <c r="H34" s="113">
        <f>H35</f>
        <v>105.3</v>
      </c>
      <c r="I34" s="113"/>
      <c r="J34" s="113">
        <v>105.3</v>
      </c>
      <c r="K34" s="113"/>
    </row>
    <row r="35" customHeight="1" spans="1:11">
      <c r="A35" s="95" t="s">
        <v>133</v>
      </c>
      <c r="B35" s="139" t="s">
        <v>134</v>
      </c>
      <c r="C35" s="135">
        <v>26.849664</v>
      </c>
      <c r="D35" s="135">
        <v>26.849664</v>
      </c>
      <c r="E35" s="135"/>
      <c r="F35" s="135"/>
      <c r="G35" s="112" t="s">
        <v>134</v>
      </c>
      <c r="H35" s="113">
        <v>105.3</v>
      </c>
      <c r="I35" s="113"/>
      <c r="J35" s="113">
        <v>105.3</v>
      </c>
      <c r="K35" s="113"/>
    </row>
    <row r="36" customHeight="1" spans="1:11">
      <c r="A36" s="100" t="s">
        <v>135</v>
      </c>
      <c r="B36" s="137"/>
      <c r="C36" s="135"/>
      <c r="D36" s="135"/>
      <c r="E36" s="135"/>
      <c r="F36" s="135"/>
      <c r="G36" s="114" t="s">
        <v>136</v>
      </c>
      <c r="H36" s="94">
        <f>H37</f>
        <v>33.01418</v>
      </c>
      <c r="I36" s="94">
        <f>I37</f>
        <v>33.01418</v>
      </c>
      <c r="J36" s="94"/>
      <c r="K36" s="94"/>
    </row>
    <row r="37" customHeight="1" spans="1:11">
      <c r="A37" s="95" t="s">
        <v>137</v>
      </c>
      <c r="B37" s="137"/>
      <c r="C37" s="135"/>
      <c r="D37" s="135"/>
      <c r="E37" s="135"/>
      <c r="F37" s="135"/>
      <c r="G37" s="115" t="s">
        <v>138</v>
      </c>
      <c r="H37" s="94">
        <f>H38</f>
        <v>33.01418</v>
      </c>
      <c r="I37" s="94">
        <f>I38</f>
        <v>33.01418</v>
      </c>
      <c r="J37" s="94"/>
      <c r="K37" s="94"/>
    </row>
    <row r="38" customHeight="1" spans="1:11">
      <c r="A38" s="95" t="s">
        <v>139</v>
      </c>
      <c r="B38" s="137"/>
      <c r="C38" s="135"/>
      <c r="D38" s="135"/>
      <c r="E38" s="135"/>
      <c r="F38" s="135"/>
      <c r="G38" s="115" t="s">
        <v>140</v>
      </c>
      <c r="H38" s="116">
        <f>29.47968+3.5345</f>
        <v>33.01418</v>
      </c>
      <c r="I38" s="116">
        <f>29.47968+3.5345</f>
        <v>33.01418</v>
      </c>
      <c r="J38" s="94"/>
      <c r="K38" s="94"/>
    </row>
    <row r="39" customHeight="1" spans="1:11">
      <c r="A39" s="120" t="s">
        <v>141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</row>
  </sheetData>
  <mergeCells count="11">
    <mergeCell ref="A1:K1"/>
    <mergeCell ref="A3:G3"/>
    <mergeCell ref="A6:G6"/>
    <mergeCell ref="A39:K39"/>
    <mergeCell ref="A4:A5"/>
    <mergeCell ref="B4:B5"/>
    <mergeCell ref="G4:G5"/>
    <mergeCell ref="H3:H5"/>
    <mergeCell ref="I3:I5"/>
    <mergeCell ref="J3:J5"/>
    <mergeCell ref="K3:K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39" sqref="C39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56" t="s">
        <v>142</v>
      </c>
      <c r="B1" s="56"/>
      <c r="C1" s="56"/>
      <c r="D1" s="56"/>
    </row>
    <row r="2" spans="1:4">
      <c r="A2" s="57"/>
      <c r="B2" s="58"/>
      <c r="C2" s="58"/>
      <c r="D2" s="58" t="s">
        <v>1</v>
      </c>
    </row>
    <row r="3" ht="15" customHeight="1" spans="1:4">
      <c r="A3" s="66" t="s">
        <v>143</v>
      </c>
      <c r="B3" s="66"/>
      <c r="C3" s="66" t="s">
        <v>144</v>
      </c>
      <c r="D3" s="66"/>
    </row>
    <row r="4" spans="1:4">
      <c r="A4" s="66" t="s">
        <v>4</v>
      </c>
      <c r="B4" s="66" t="s">
        <v>5</v>
      </c>
      <c r="C4" s="66" t="s">
        <v>4</v>
      </c>
      <c r="D4" s="66" t="s">
        <v>145</v>
      </c>
    </row>
    <row r="5" spans="1:4">
      <c r="A5" s="124" t="s">
        <v>146</v>
      </c>
      <c r="B5" s="79">
        <f>D5</f>
        <v>1247.39</v>
      </c>
      <c r="C5" s="124" t="s">
        <v>147</v>
      </c>
      <c r="D5" s="79">
        <f>D13+D15+D18+D25</f>
        <v>1247.39</v>
      </c>
    </row>
    <row r="6" spans="1:4">
      <c r="A6" s="124" t="s">
        <v>148</v>
      </c>
      <c r="B6" s="79"/>
      <c r="C6" s="124" t="s">
        <v>149</v>
      </c>
      <c r="D6" s="79"/>
    </row>
    <row r="7" spans="1:4">
      <c r="A7" s="124" t="s">
        <v>150</v>
      </c>
      <c r="B7" s="79"/>
      <c r="C7" s="124" t="s">
        <v>151</v>
      </c>
      <c r="D7" s="79"/>
    </row>
    <row r="8" spans="1:4">
      <c r="A8" s="124" t="s">
        <v>152</v>
      </c>
      <c r="B8" s="79"/>
      <c r="C8" s="124" t="s">
        <v>153</v>
      </c>
      <c r="D8" s="79"/>
    </row>
    <row r="9" spans="1:4">
      <c r="A9" s="124"/>
      <c r="B9" s="125"/>
      <c r="C9" s="124" t="s">
        <v>154</v>
      </c>
      <c r="D9" s="79"/>
    </row>
    <row r="10" spans="1:4">
      <c r="A10" s="124"/>
      <c r="B10" s="125"/>
      <c r="C10" s="124" t="s">
        <v>155</v>
      </c>
      <c r="D10" s="79"/>
    </row>
    <row r="11" spans="1:4">
      <c r="A11" s="124"/>
      <c r="B11" s="125"/>
      <c r="C11" s="124" t="s">
        <v>156</v>
      </c>
      <c r="D11" s="79"/>
    </row>
    <row r="12" spans="1:4">
      <c r="A12" s="126"/>
      <c r="B12" s="127"/>
      <c r="C12" s="124" t="s">
        <v>157</v>
      </c>
      <c r="D12" s="79"/>
    </row>
    <row r="13" spans="1:4">
      <c r="A13" s="126"/>
      <c r="B13" s="127"/>
      <c r="C13" s="124" t="s">
        <v>158</v>
      </c>
      <c r="D13" s="79">
        <f>1084.82</f>
        <v>1084.82</v>
      </c>
    </row>
    <row r="14" spans="1:4">
      <c r="A14" s="126"/>
      <c r="B14" s="127"/>
      <c r="C14" s="124" t="s">
        <v>159</v>
      </c>
      <c r="D14" s="78"/>
    </row>
    <row r="15" spans="1:4">
      <c r="A15" s="126"/>
      <c r="B15" s="127"/>
      <c r="C15" s="124" t="s">
        <v>160</v>
      </c>
      <c r="D15" s="79">
        <f>21.71+2.55</f>
        <v>24.26</v>
      </c>
    </row>
    <row r="16" spans="1:4">
      <c r="A16" s="126"/>
      <c r="B16" s="127"/>
      <c r="C16" s="124" t="s">
        <v>161</v>
      </c>
      <c r="D16" s="79"/>
    </row>
    <row r="17" spans="1:4">
      <c r="A17" s="126"/>
      <c r="B17" s="127"/>
      <c r="C17" s="124" t="s">
        <v>162</v>
      </c>
      <c r="D17" s="79"/>
    </row>
    <row r="18" spans="1:4">
      <c r="A18" s="126"/>
      <c r="B18" s="127"/>
      <c r="C18" s="124" t="s">
        <v>163</v>
      </c>
      <c r="D18" s="78">
        <v>105.3</v>
      </c>
    </row>
    <row r="19" spans="1:4">
      <c r="A19" s="126"/>
      <c r="B19" s="127"/>
      <c r="C19" s="124" t="s">
        <v>164</v>
      </c>
      <c r="D19" s="79"/>
    </row>
    <row r="20" spans="1:4">
      <c r="A20" s="126"/>
      <c r="B20" s="127"/>
      <c r="C20" s="124" t="s">
        <v>165</v>
      </c>
      <c r="D20" s="79"/>
    </row>
    <row r="21" spans="1:4">
      <c r="A21" s="126"/>
      <c r="B21" s="127"/>
      <c r="C21" s="124" t="s">
        <v>166</v>
      </c>
      <c r="D21" s="79"/>
    </row>
    <row r="22" spans="1:4">
      <c r="A22" s="126"/>
      <c r="B22" s="127"/>
      <c r="C22" s="124" t="s">
        <v>167</v>
      </c>
      <c r="D22" s="79"/>
    </row>
    <row r="23" spans="1:4">
      <c r="A23" s="126"/>
      <c r="B23" s="127"/>
      <c r="C23" s="124" t="s">
        <v>168</v>
      </c>
      <c r="D23" s="79"/>
    </row>
    <row r="24" spans="1:4">
      <c r="A24" s="126"/>
      <c r="B24" s="127"/>
      <c r="C24" s="124" t="s">
        <v>169</v>
      </c>
      <c r="D24" s="79"/>
    </row>
    <row r="25" spans="1:4">
      <c r="A25" s="126"/>
      <c r="B25" s="127"/>
      <c r="C25" s="124" t="s">
        <v>170</v>
      </c>
      <c r="D25" s="79">
        <f>29.48+3.53</f>
        <v>33.01</v>
      </c>
    </row>
    <row r="26" spans="1:4">
      <c r="A26" s="126"/>
      <c r="B26" s="127"/>
      <c r="C26" s="124" t="s">
        <v>171</v>
      </c>
      <c r="D26" s="79"/>
    </row>
    <row r="27" spans="1:4">
      <c r="A27" s="126"/>
      <c r="B27" s="127"/>
      <c r="C27" s="124" t="s">
        <v>172</v>
      </c>
      <c r="D27" s="79"/>
    </row>
    <row r="28" spans="1:4">
      <c r="A28" s="126"/>
      <c r="B28" s="127"/>
      <c r="C28" s="124" t="s">
        <v>173</v>
      </c>
      <c r="D28" s="79"/>
    </row>
    <row r="29" spans="1:4">
      <c r="A29" s="126"/>
      <c r="B29" s="127"/>
      <c r="C29" s="124" t="s">
        <v>174</v>
      </c>
      <c r="D29" s="79"/>
    </row>
    <row r="30" spans="1:4">
      <c r="A30" s="126"/>
      <c r="B30" s="127"/>
      <c r="C30" s="124" t="s">
        <v>175</v>
      </c>
      <c r="D30" s="79"/>
    </row>
    <row r="31" spans="1:4">
      <c r="A31" s="126"/>
      <c r="B31" s="127"/>
      <c r="C31" s="124" t="s">
        <v>176</v>
      </c>
      <c r="D31" s="79"/>
    </row>
    <row r="32" spans="1:4">
      <c r="A32" s="126"/>
      <c r="B32" s="127"/>
      <c r="C32" s="124" t="s">
        <v>177</v>
      </c>
      <c r="D32" s="79"/>
    </row>
    <row r="33" spans="1:4">
      <c r="A33" s="126"/>
      <c r="B33" s="127"/>
      <c r="C33" s="124" t="s">
        <v>178</v>
      </c>
      <c r="D33" s="79"/>
    </row>
    <row r="34" spans="1:4">
      <c r="A34" s="126"/>
      <c r="B34" s="127"/>
      <c r="C34" s="124" t="s">
        <v>179</v>
      </c>
      <c r="D34" s="79"/>
    </row>
    <row r="35" spans="1:4">
      <c r="A35" s="126"/>
      <c r="B35" s="127"/>
      <c r="C35" s="124"/>
      <c r="D35" s="79"/>
    </row>
    <row r="36" spans="1:4">
      <c r="A36" s="66" t="s">
        <v>180</v>
      </c>
      <c r="B36" s="128">
        <f>B5</f>
        <v>1247.39</v>
      </c>
      <c r="C36" s="66" t="s">
        <v>181</v>
      </c>
      <c r="D36" s="128">
        <f>D5</f>
        <v>1247.39</v>
      </c>
    </row>
    <row r="37" spans="1:1">
      <c r="A37" s="129" t="s">
        <v>67</v>
      </c>
    </row>
    <row r="38" spans="1:1">
      <c r="A38" s="81" t="s">
        <v>182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C29" sqref="C29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56" t="s">
        <v>183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57"/>
      <c r="B2" s="58"/>
      <c r="C2" s="58"/>
      <c r="D2" s="58"/>
      <c r="E2" s="58"/>
      <c r="F2" s="58"/>
      <c r="G2" s="58"/>
      <c r="H2" s="58"/>
      <c r="I2" s="58"/>
      <c r="J2" s="58"/>
      <c r="K2" s="58" t="s">
        <v>1</v>
      </c>
    </row>
    <row r="3" ht="15" customHeight="1" spans="1:11">
      <c r="A3" s="66" t="s">
        <v>184</v>
      </c>
      <c r="B3" s="66" t="s">
        <v>185</v>
      </c>
      <c r="C3" s="66" t="s">
        <v>186</v>
      </c>
      <c r="D3" s="66"/>
      <c r="E3" s="66"/>
      <c r="F3" s="66" t="s">
        <v>187</v>
      </c>
      <c r="G3" s="66"/>
      <c r="H3" s="66"/>
      <c r="I3" s="66" t="s">
        <v>188</v>
      </c>
      <c r="J3" s="66"/>
      <c r="K3" s="66"/>
    </row>
    <row r="4" spans="1:11">
      <c r="A4" s="66"/>
      <c r="B4" s="66"/>
      <c r="C4" s="66" t="s">
        <v>145</v>
      </c>
      <c r="D4" s="66" t="s">
        <v>71</v>
      </c>
      <c r="E4" s="66" t="s">
        <v>72</v>
      </c>
      <c r="F4" s="66" t="s">
        <v>145</v>
      </c>
      <c r="G4" s="66" t="s">
        <v>71</v>
      </c>
      <c r="H4" s="66" t="s">
        <v>72</v>
      </c>
      <c r="I4" s="66" t="s">
        <v>145</v>
      </c>
      <c r="J4" s="66" t="s">
        <v>71</v>
      </c>
      <c r="K4" s="66" t="s">
        <v>72</v>
      </c>
    </row>
    <row r="5" spans="1:11">
      <c r="A5" s="117" t="s">
        <v>189</v>
      </c>
      <c r="B5" s="117">
        <v>1</v>
      </c>
      <c r="C5" s="117">
        <v>2</v>
      </c>
      <c r="D5" s="117">
        <v>3</v>
      </c>
      <c r="E5" s="117">
        <v>4</v>
      </c>
      <c r="F5" s="117">
        <v>5</v>
      </c>
      <c r="G5" s="117">
        <v>6</v>
      </c>
      <c r="H5" s="117">
        <v>7</v>
      </c>
      <c r="I5" s="117">
        <v>8</v>
      </c>
      <c r="J5" s="117">
        <v>9</v>
      </c>
      <c r="K5" s="123">
        <v>10</v>
      </c>
    </row>
    <row r="6" spans="1:11">
      <c r="A6" s="75" t="s">
        <v>190</v>
      </c>
      <c r="B6" s="118">
        <f>B7+B8</f>
        <v>1247.39</v>
      </c>
      <c r="C6" s="118">
        <f>C7+C8</f>
        <v>1247.39</v>
      </c>
      <c r="D6" s="118">
        <f>D7+D8</f>
        <v>496.53</v>
      </c>
      <c r="E6" s="118">
        <f>E7+E8</f>
        <v>750.86</v>
      </c>
      <c r="F6" s="118"/>
      <c r="G6" s="119"/>
      <c r="H6" s="119"/>
      <c r="I6" s="119"/>
      <c r="J6" s="119"/>
      <c r="K6" s="119"/>
    </row>
    <row r="7" spans="1:11">
      <c r="A7" s="120" t="s">
        <v>191</v>
      </c>
      <c r="B7" s="119">
        <v>1197.29</v>
      </c>
      <c r="C7" s="119">
        <f>D7+E7</f>
        <v>1197.29</v>
      </c>
      <c r="D7" s="121">
        <v>446.43</v>
      </c>
      <c r="E7" s="121">
        <v>750.86</v>
      </c>
      <c r="F7" s="119"/>
      <c r="G7" s="119"/>
      <c r="H7" s="119"/>
      <c r="I7" s="119"/>
      <c r="J7" s="119"/>
      <c r="K7" s="119"/>
    </row>
    <row r="8" spans="1:11">
      <c r="A8" s="77" t="s">
        <v>192</v>
      </c>
      <c r="B8" s="122">
        <f>C8</f>
        <v>50.1</v>
      </c>
      <c r="C8" s="122">
        <v>50.1</v>
      </c>
      <c r="D8" s="122">
        <v>50.1</v>
      </c>
      <c r="E8" s="119"/>
      <c r="F8" s="119"/>
      <c r="G8" s="119"/>
      <c r="H8" s="119"/>
      <c r="I8" s="119"/>
      <c r="J8" s="119"/>
      <c r="K8" s="119"/>
    </row>
    <row r="9" spans="1:11">
      <c r="A9" s="77"/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1:11">
      <c r="A10" s="77"/>
      <c r="B10" s="119"/>
      <c r="C10" s="119"/>
      <c r="D10" s="119"/>
      <c r="E10" s="119"/>
      <c r="F10" s="119"/>
      <c r="G10" s="119"/>
      <c r="H10" s="119"/>
      <c r="I10" s="119"/>
      <c r="J10" s="119"/>
      <c r="K10" s="119"/>
    </row>
    <row r="11" spans="1:11">
      <c r="A11" s="77"/>
      <c r="B11" s="119"/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1">
      <c r="A12" s="77"/>
      <c r="B12" s="119"/>
      <c r="C12" s="119"/>
      <c r="D12" s="119"/>
      <c r="E12" s="119"/>
      <c r="F12" s="119"/>
      <c r="G12" s="119"/>
      <c r="H12" s="119"/>
      <c r="I12" s="119"/>
      <c r="J12" s="119"/>
      <c r="K12" s="119"/>
    </row>
    <row r="13" spans="1:11">
      <c r="A13" s="77"/>
      <c r="B13" s="119"/>
      <c r="C13" s="119"/>
      <c r="D13" s="119"/>
      <c r="E13" s="119"/>
      <c r="F13" s="119"/>
      <c r="G13" s="119"/>
      <c r="H13" s="119"/>
      <c r="I13" s="119"/>
      <c r="J13" s="119"/>
      <c r="K13" s="119"/>
    </row>
    <row r="14" spans="1:11">
      <c r="A14" s="77"/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1">
      <c r="A15" s="77"/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spans="1:1">
      <c r="A16" s="80" t="s">
        <v>193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3" workbookViewId="0">
      <selection activeCell="H34" sqref="H34"/>
    </sheetView>
  </sheetViews>
  <sheetFormatPr defaultColWidth="9" defaultRowHeight="13.5" outlineLevelCol="4"/>
  <cols>
    <col min="1" max="1" width="15.5" customWidth="1"/>
    <col min="2" max="2" width="26.75" customWidth="1"/>
    <col min="3" max="5" width="12" customWidth="1"/>
  </cols>
  <sheetData>
    <row r="1" ht="20.25" spans="1:5">
      <c r="A1" s="56" t="s">
        <v>194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1</v>
      </c>
    </row>
    <row r="3" ht="15" customHeight="1" spans="1:5">
      <c r="A3" s="66" t="s">
        <v>195</v>
      </c>
      <c r="B3" s="66"/>
      <c r="C3" s="66" t="s">
        <v>186</v>
      </c>
      <c r="D3" s="66"/>
      <c r="E3" s="66"/>
    </row>
    <row r="4" spans="1:5">
      <c r="A4" s="66" t="s">
        <v>196</v>
      </c>
      <c r="B4" s="66" t="s">
        <v>197</v>
      </c>
      <c r="C4" s="66" t="s">
        <v>145</v>
      </c>
      <c r="D4" s="66" t="s">
        <v>71</v>
      </c>
      <c r="E4" s="66" t="s">
        <v>72</v>
      </c>
    </row>
    <row r="5" spans="1:5">
      <c r="A5" s="66" t="s">
        <v>198</v>
      </c>
      <c r="B5" s="66" t="s">
        <v>198</v>
      </c>
      <c r="C5" s="66">
        <v>1</v>
      </c>
      <c r="D5" s="66">
        <v>2</v>
      </c>
      <c r="E5" s="66">
        <v>3</v>
      </c>
    </row>
    <row r="6" spans="1:5">
      <c r="A6" s="93" t="s">
        <v>199</v>
      </c>
      <c r="B6" s="93" t="s">
        <v>190</v>
      </c>
      <c r="C6" s="94">
        <f>C7+C29+C33+C36</f>
        <v>1247.392129</v>
      </c>
      <c r="D6" s="94">
        <v>496.53</v>
      </c>
      <c r="E6" s="94">
        <f>E7+E33</f>
        <v>750.856</v>
      </c>
    </row>
    <row r="7" spans="1:5">
      <c r="A7" s="95" t="s">
        <v>78</v>
      </c>
      <c r="B7" s="96" t="s">
        <v>79</v>
      </c>
      <c r="C7" s="97">
        <f>C8+C11+C14+C16+C19+C21+C23+C25+C27</f>
        <v>1084.818547</v>
      </c>
      <c r="D7" s="97">
        <f>D8+D11+D14+D27+D16+D19+D21+D23+D25</f>
        <v>439.267491</v>
      </c>
      <c r="E7" s="97">
        <f>E8+E16+E19+E21+E23+E25</f>
        <v>645.556</v>
      </c>
    </row>
    <row r="8" spans="1:5">
      <c r="A8" s="95" t="s">
        <v>80</v>
      </c>
      <c r="B8" s="96" t="s">
        <v>81</v>
      </c>
      <c r="C8" s="97">
        <f>C9+C10</f>
        <v>504.95</v>
      </c>
      <c r="D8" s="97">
        <f>D9+D10</f>
        <v>364.95</v>
      </c>
      <c r="E8" s="97">
        <f>E9+E10</f>
        <v>140</v>
      </c>
    </row>
    <row r="9" spans="1:5">
      <c r="A9" s="95" t="s">
        <v>82</v>
      </c>
      <c r="B9" s="98" t="s">
        <v>83</v>
      </c>
      <c r="C9" s="99">
        <f>D9+E9</f>
        <v>212.14</v>
      </c>
      <c r="D9" s="99">
        <v>102.14</v>
      </c>
      <c r="E9" s="99">
        <v>110</v>
      </c>
    </row>
    <row r="10" spans="1:5">
      <c r="A10" s="95" t="s">
        <v>84</v>
      </c>
      <c r="B10" s="98" t="s">
        <v>85</v>
      </c>
      <c r="C10" s="99">
        <f>D10+E10</f>
        <v>292.81</v>
      </c>
      <c r="D10" s="99">
        <f>226.28+36.53</f>
        <v>262.81</v>
      </c>
      <c r="E10" s="99">
        <v>30</v>
      </c>
    </row>
    <row r="11" spans="1:5">
      <c r="A11" s="100" t="s">
        <v>86</v>
      </c>
      <c r="B11" s="96" t="s">
        <v>87</v>
      </c>
      <c r="C11" s="101">
        <f>C12+C13</f>
        <v>66.02936</v>
      </c>
      <c r="D11" s="101">
        <f>D12+D13</f>
        <v>66.02936</v>
      </c>
      <c r="E11" s="97"/>
    </row>
    <row r="12" spans="1:5">
      <c r="A12" s="95" t="s">
        <v>88</v>
      </c>
      <c r="B12" s="98" t="s">
        <v>89</v>
      </c>
      <c r="C12" s="102">
        <f>11.058848+28.247392+4.71</f>
        <v>44.01624</v>
      </c>
      <c r="D12" s="102">
        <f>11.058848+28.247392+4.71</f>
        <v>44.01624</v>
      </c>
      <c r="E12" s="99"/>
    </row>
    <row r="13" spans="1:5">
      <c r="A13" s="95" t="s">
        <v>90</v>
      </c>
      <c r="B13" s="98" t="s">
        <v>91</v>
      </c>
      <c r="C13" s="102">
        <f>5.529424+14.123696+2.36</f>
        <v>22.01312</v>
      </c>
      <c r="D13" s="102">
        <f>5.529424+14.123696+2.36</f>
        <v>22.01312</v>
      </c>
      <c r="E13" s="99"/>
    </row>
    <row r="14" spans="1:5">
      <c r="A14" s="100" t="s">
        <v>92</v>
      </c>
      <c r="B14" s="96" t="s">
        <v>93</v>
      </c>
      <c r="C14" s="97">
        <f>C15</f>
        <v>2.184</v>
      </c>
      <c r="D14" s="97">
        <f>D15</f>
        <v>2.184</v>
      </c>
      <c r="E14" s="99"/>
    </row>
    <row r="15" spans="1:5">
      <c r="A15" s="95" t="s">
        <v>94</v>
      </c>
      <c r="B15" s="98" t="s">
        <v>95</v>
      </c>
      <c r="C15" s="99">
        <v>2.184</v>
      </c>
      <c r="D15" s="99">
        <v>2.184</v>
      </c>
      <c r="E15" s="99"/>
    </row>
    <row r="16" spans="1:5">
      <c r="A16" s="100" t="s">
        <v>96</v>
      </c>
      <c r="B16" s="96" t="s">
        <v>97</v>
      </c>
      <c r="C16" s="97">
        <f>C17+C18</f>
        <v>100.296</v>
      </c>
      <c r="D16" s="97"/>
      <c r="E16" s="97">
        <f>E17+E18</f>
        <v>100.296</v>
      </c>
    </row>
    <row r="17" spans="1:5">
      <c r="A17" s="95" t="s">
        <v>98</v>
      </c>
      <c r="B17" s="98" t="s">
        <v>99</v>
      </c>
      <c r="C17" s="99">
        <v>10.296</v>
      </c>
      <c r="D17" s="99"/>
      <c r="E17" s="99">
        <v>10.296</v>
      </c>
    </row>
    <row r="18" spans="1:5">
      <c r="A18" s="95" t="s">
        <v>100</v>
      </c>
      <c r="B18" s="98" t="s">
        <v>101</v>
      </c>
      <c r="C18" s="99">
        <v>90</v>
      </c>
      <c r="D18" s="99"/>
      <c r="E18" s="99">
        <v>90</v>
      </c>
    </row>
    <row r="19" spans="1:5">
      <c r="A19" s="100" t="s">
        <v>102</v>
      </c>
      <c r="B19" s="103" t="s">
        <v>103</v>
      </c>
      <c r="C19" s="104">
        <v>130.66</v>
      </c>
      <c r="D19" s="105"/>
      <c r="E19" s="104">
        <v>130.66</v>
      </c>
    </row>
    <row r="20" spans="1:5">
      <c r="A20" s="95" t="s">
        <v>104</v>
      </c>
      <c r="B20" s="106" t="s">
        <v>105</v>
      </c>
      <c r="C20" s="105">
        <v>130.656</v>
      </c>
      <c r="D20" s="105"/>
      <c r="E20" s="105">
        <v>130.656</v>
      </c>
    </row>
    <row r="21" spans="1:5">
      <c r="A21" s="100" t="s">
        <v>106</v>
      </c>
      <c r="B21" s="103" t="s">
        <v>107</v>
      </c>
      <c r="C21" s="104">
        <f>C22</f>
        <v>174</v>
      </c>
      <c r="D21" s="104"/>
      <c r="E21" s="104">
        <f>E22</f>
        <v>174</v>
      </c>
    </row>
    <row r="22" spans="1:5">
      <c r="A22" s="95" t="s">
        <v>108</v>
      </c>
      <c r="B22" s="106" t="s">
        <v>109</v>
      </c>
      <c r="C22" s="105">
        <v>174</v>
      </c>
      <c r="D22" s="105"/>
      <c r="E22" s="105">
        <v>174</v>
      </c>
    </row>
    <row r="23" spans="1:5">
      <c r="A23" s="100" t="s">
        <v>110</v>
      </c>
      <c r="B23" s="107" t="s">
        <v>111</v>
      </c>
      <c r="C23" s="108">
        <v>13.6</v>
      </c>
      <c r="D23" s="108"/>
      <c r="E23" s="108">
        <v>13.6</v>
      </c>
    </row>
    <row r="24" spans="1:5">
      <c r="A24" s="95" t="s">
        <v>112</v>
      </c>
      <c r="B24" s="109" t="s">
        <v>113</v>
      </c>
      <c r="C24" s="90">
        <v>13.6</v>
      </c>
      <c r="D24" s="90"/>
      <c r="E24" s="90">
        <v>13.6</v>
      </c>
    </row>
    <row r="25" spans="1:5">
      <c r="A25" s="100" t="s">
        <v>114</v>
      </c>
      <c r="B25" s="107" t="s">
        <v>115</v>
      </c>
      <c r="C25" s="108">
        <f t="shared" ref="C25:C29" si="0">C26</f>
        <v>87</v>
      </c>
      <c r="D25" s="108"/>
      <c r="E25" s="108">
        <f>E26</f>
        <v>87</v>
      </c>
    </row>
    <row r="26" spans="1:5">
      <c r="A26" s="95" t="s">
        <v>116</v>
      </c>
      <c r="B26" s="109" t="s">
        <v>117</v>
      </c>
      <c r="C26" s="90">
        <v>87</v>
      </c>
      <c r="D26" s="90"/>
      <c r="E26" s="90">
        <v>87</v>
      </c>
    </row>
    <row r="27" spans="1:5">
      <c r="A27" s="100" t="s">
        <v>118</v>
      </c>
      <c r="B27" s="107" t="s">
        <v>119</v>
      </c>
      <c r="C27" s="108">
        <f t="shared" si="0"/>
        <v>6.099187</v>
      </c>
      <c r="D27" s="108">
        <f>D28</f>
        <v>6.104131</v>
      </c>
      <c r="E27" s="90"/>
    </row>
    <row r="28" spans="1:5">
      <c r="A28" s="95" t="s">
        <v>120</v>
      </c>
      <c r="B28" s="109" t="s">
        <v>119</v>
      </c>
      <c r="C28" s="90">
        <f>0.265142+0.679963+1.189936+3.544146+0.42</f>
        <v>6.099187</v>
      </c>
      <c r="D28" s="90">
        <f>0.265142+0.679963+1.189936+3.544146+0.424944</f>
        <v>6.104131</v>
      </c>
      <c r="E28" s="90"/>
    </row>
    <row r="29" spans="1:5">
      <c r="A29" s="100" t="s">
        <v>121</v>
      </c>
      <c r="B29" s="96" t="s">
        <v>122</v>
      </c>
      <c r="C29" s="97">
        <f t="shared" si="0"/>
        <v>24.259402</v>
      </c>
      <c r="D29" s="97">
        <f>D30</f>
        <v>24.259402</v>
      </c>
      <c r="E29" s="99"/>
    </row>
    <row r="30" spans="1:5">
      <c r="A30" s="100" t="s">
        <v>123</v>
      </c>
      <c r="B30" s="96" t="s">
        <v>124</v>
      </c>
      <c r="C30" s="97">
        <f>C31+C32</f>
        <v>24.259402</v>
      </c>
      <c r="D30" s="97">
        <f>D31+D32</f>
        <v>24.259402</v>
      </c>
      <c r="E30" s="99"/>
    </row>
    <row r="31" spans="1:5">
      <c r="A31" s="95" t="s">
        <v>125</v>
      </c>
      <c r="B31" s="98" t="s">
        <v>126</v>
      </c>
      <c r="C31" s="99">
        <f>4.31+2.3</f>
        <v>6.61</v>
      </c>
      <c r="D31" s="99">
        <f>4.31+2.3</f>
        <v>6.61</v>
      </c>
      <c r="E31" s="99"/>
    </row>
    <row r="32" spans="1:5">
      <c r="A32" s="95" t="s">
        <v>127</v>
      </c>
      <c r="B32" s="98" t="s">
        <v>128</v>
      </c>
      <c r="C32" s="99">
        <f>11.049402+4.05+2.55</f>
        <v>17.649402</v>
      </c>
      <c r="D32" s="99">
        <f>11.049402+4.05+2.55</f>
        <v>17.649402</v>
      </c>
      <c r="E32" s="99"/>
    </row>
    <row r="33" spans="1:5">
      <c r="A33" s="100" t="s">
        <v>129</v>
      </c>
      <c r="B33" s="110" t="s">
        <v>130</v>
      </c>
      <c r="C33" s="111">
        <f t="shared" ref="C33:C37" si="1">C34</f>
        <v>105.3</v>
      </c>
      <c r="D33" s="111"/>
      <c r="E33" s="111">
        <f>E34</f>
        <v>105.3</v>
      </c>
    </row>
    <row r="34" spans="1:5">
      <c r="A34" s="95" t="s">
        <v>131</v>
      </c>
      <c r="B34" s="112" t="s">
        <v>132</v>
      </c>
      <c r="C34" s="113">
        <f t="shared" si="1"/>
        <v>105.3</v>
      </c>
      <c r="D34" s="113"/>
      <c r="E34" s="113">
        <v>105.3</v>
      </c>
    </row>
    <row r="35" spans="1:5">
      <c r="A35" s="95" t="s">
        <v>133</v>
      </c>
      <c r="B35" s="112" t="s">
        <v>134</v>
      </c>
      <c r="C35" s="113">
        <v>105.3</v>
      </c>
      <c r="D35" s="113"/>
      <c r="E35" s="113">
        <v>105.3</v>
      </c>
    </row>
    <row r="36" spans="1:5">
      <c r="A36" s="100" t="s">
        <v>135</v>
      </c>
      <c r="B36" s="114" t="s">
        <v>136</v>
      </c>
      <c r="C36" s="94">
        <f t="shared" si="1"/>
        <v>33.01418</v>
      </c>
      <c r="D36" s="94">
        <f>D37</f>
        <v>33.01418</v>
      </c>
      <c r="E36" s="94"/>
    </row>
    <row r="37" spans="1:5">
      <c r="A37" s="95" t="s">
        <v>137</v>
      </c>
      <c r="B37" s="115" t="s">
        <v>138</v>
      </c>
      <c r="C37" s="94">
        <f t="shared" si="1"/>
        <v>33.01418</v>
      </c>
      <c r="D37" s="94">
        <f>D38</f>
        <v>33.01418</v>
      </c>
      <c r="E37" s="94"/>
    </row>
    <row r="38" spans="1:5">
      <c r="A38" s="95" t="s">
        <v>139</v>
      </c>
      <c r="B38" s="115" t="s">
        <v>140</v>
      </c>
      <c r="C38" s="116">
        <f>29.47968+3.5345</f>
        <v>33.01418</v>
      </c>
      <c r="D38" s="116">
        <f>29.47968+3.5345</f>
        <v>33.01418</v>
      </c>
      <c r="E38" s="94"/>
    </row>
    <row r="39" spans="1:1">
      <c r="A39" s="80" t="s">
        <v>193</v>
      </c>
    </row>
    <row r="40" spans="1:1">
      <c r="A40" s="81" t="s">
        <v>182</v>
      </c>
    </row>
    <row r="41" spans="1:1">
      <c r="A41" s="81" t="s">
        <v>182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D8" sqref="D8"/>
    </sheetView>
  </sheetViews>
  <sheetFormatPr defaultColWidth="9" defaultRowHeight="13.5" outlineLevelCol="4"/>
  <cols>
    <col min="1" max="1" width="15.25" customWidth="1"/>
    <col min="2" max="2" width="24.375" customWidth="1"/>
    <col min="3" max="3" width="14" customWidth="1"/>
    <col min="4" max="4" width="14.25" customWidth="1"/>
    <col min="5" max="5" width="12.625" customWidth="1"/>
  </cols>
  <sheetData>
    <row r="1" ht="20.25" spans="1:5">
      <c r="A1" s="56" t="s">
        <v>200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1</v>
      </c>
    </row>
    <row r="3" ht="15" customHeight="1" spans="1:5">
      <c r="A3" s="66" t="s">
        <v>201</v>
      </c>
      <c r="B3" s="66"/>
      <c r="C3" s="66" t="s">
        <v>202</v>
      </c>
      <c r="D3" s="66"/>
      <c r="E3" s="66"/>
    </row>
    <row r="4" spans="1:5">
      <c r="A4" s="66" t="s">
        <v>196</v>
      </c>
      <c r="B4" s="66" t="s">
        <v>197</v>
      </c>
      <c r="C4" s="66" t="s">
        <v>145</v>
      </c>
      <c r="D4" s="66" t="s">
        <v>203</v>
      </c>
      <c r="E4" s="66" t="s">
        <v>204</v>
      </c>
    </row>
    <row r="5" spans="1:5">
      <c r="A5" s="66" t="s">
        <v>198</v>
      </c>
      <c r="B5" s="66" t="s">
        <v>198</v>
      </c>
      <c r="C5" s="66">
        <v>1</v>
      </c>
      <c r="D5" s="66">
        <v>2</v>
      </c>
      <c r="E5" s="66">
        <v>3</v>
      </c>
    </row>
    <row r="6" spans="1:5">
      <c r="A6" s="82"/>
      <c r="B6" s="83" t="s">
        <v>77</v>
      </c>
      <c r="C6" s="84">
        <f>C7+C16+C33</f>
        <v>496.533644</v>
      </c>
      <c r="D6" s="84">
        <v>447.04</v>
      </c>
      <c r="E6" s="84">
        <f>E16</f>
        <v>49.486077</v>
      </c>
    </row>
    <row r="7" spans="1:5">
      <c r="A7" s="85" t="s">
        <v>205</v>
      </c>
      <c r="B7" s="85" t="s">
        <v>206</v>
      </c>
      <c r="C7" s="86">
        <f>SUM(C8:C15)</f>
        <v>444.863567</v>
      </c>
      <c r="D7" s="86">
        <f>SUM(D8:D15)</f>
        <v>444.863567</v>
      </c>
      <c r="E7" s="84"/>
    </row>
    <row r="8" spans="1:5">
      <c r="A8" s="87" t="s">
        <v>207</v>
      </c>
      <c r="B8" s="87" t="s">
        <v>208</v>
      </c>
      <c r="C8" s="88">
        <f>9.39+16.8+2.92</f>
        <v>29.11</v>
      </c>
      <c r="D8" s="88">
        <f>9.39+16.8+2.92</f>
        <v>29.11</v>
      </c>
      <c r="E8" s="72"/>
    </row>
    <row r="9" spans="1:5">
      <c r="A9" s="87" t="s">
        <v>209</v>
      </c>
      <c r="B9" s="87" t="s">
        <v>210</v>
      </c>
      <c r="C9" s="88">
        <f>123.63+19.69+17.19</f>
        <v>160.51</v>
      </c>
      <c r="D9" s="88">
        <f>123.63+19.69+17.19</f>
        <v>160.51</v>
      </c>
      <c r="E9" s="72"/>
    </row>
    <row r="10" spans="1:5">
      <c r="A10" s="87" t="s">
        <v>211</v>
      </c>
      <c r="B10" s="87" t="s">
        <v>212</v>
      </c>
      <c r="C10" s="72">
        <f>112.65+13.5</f>
        <v>126.15</v>
      </c>
      <c r="D10" s="72">
        <f>112.65+13.5</f>
        <v>126.15</v>
      </c>
      <c r="E10" s="72"/>
    </row>
    <row r="11" spans="1:5">
      <c r="A11" s="87" t="s">
        <v>213</v>
      </c>
      <c r="B11" s="87" t="s">
        <v>214</v>
      </c>
      <c r="C11" s="72">
        <f>39.31+4.71</f>
        <v>44.02</v>
      </c>
      <c r="D11" s="72">
        <f>39.31+4.71</f>
        <v>44.02</v>
      </c>
      <c r="E11" s="72"/>
    </row>
    <row r="12" spans="1:5">
      <c r="A12" s="87" t="s">
        <v>215</v>
      </c>
      <c r="B12" s="87" t="s">
        <v>216</v>
      </c>
      <c r="C12" s="72">
        <f>19.65+2.36</f>
        <v>22.01</v>
      </c>
      <c r="D12" s="72">
        <f>19.65+2.36</f>
        <v>22.01</v>
      </c>
      <c r="E12" s="72"/>
    </row>
    <row r="13" spans="1:5">
      <c r="A13" s="87" t="s">
        <v>217</v>
      </c>
      <c r="B13" s="87" t="s">
        <v>218</v>
      </c>
      <c r="C13" s="72">
        <f>4.3+11.049402+1.84+6.76</f>
        <v>23.949402</v>
      </c>
      <c r="D13" s="72">
        <f>4.3+11.049402+1.84+6.76</f>
        <v>23.949402</v>
      </c>
      <c r="E13" s="72"/>
    </row>
    <row r="14" spans="1:5">
      <c r="A14" s="87">
        <v>30112</v>
      </c>
      <c r="B14" s="89" t="s">
        <v>219</v>
      </c>
      <c r="C14" s="90">
        <f>0.265142+0.679963+1.189936+3.54+0.424944</f>
        <v>6.099985</v>
      </c>
      <c r="D14" s="90">
        <f>0.265142+0.679963+1.189936+3.54+0.424944</f>
        <v>6.099985</v>
      </c>
      <c r="E14" s="72"/>
    </row>
    <row r="15" spans="1:5">
      <c r="A15" s="87" t="s">
        <v>220</v>
      </c>
      <c r="B15" s="87" t="s">
        <v>140</v>
      </c>
      <c r="C15" s="72">
        <f>29.47968+3.5345</f>
        <v>33.01418</v>
      </c>
      <c r="D15" s="72">
        <f>29.47968+3.5345</f>
        <v>33.01418</v>
      </c>
      <c r="E15" s="72"/>
    </row>
    <row r="16" spans="1:5">
      <c r="A16" s="85" t="s">
        <v>221</v>
      </c>
      <c r="B16" s="85" t="s">
        <v>222</v>
      </c>
      <c r="C16" s="84">
        <f>SUM(C17:C32)</f>
        <v>49.486077</v>
      </c>
      <c r="D16" s="84"/>
      <c r="E16" s="84">
        <f>SUM(E17:E32)</f>
        <v>49.486077</v>
      </c>
    </row>
    <row r="17" spans="1:5">
      <c r="A17" s="87" t="s">
        <v>223</v>
      </c>
      <c r="B17" s="87" t="s">
        <v>224</v>
      </c>
      <c r="C17" s="72">
        <f>4.8+0.71</f>
        <v>5.51</v>
      </c>
      <c r="D17" s="72"/>
      <c r="E17" s="72">
        <f>4.8+0.71</f>
        <v>5.51</v>
      </c>
    </row>
    <row r="18" spans="1:5">
      <c r="A18" s="87" t="s">
        <v>225</v>
      </c>
      <c r="B18" s="87" t="s">
        <v>226</v>
      </c>
      <c r="C18" s="72">
        <f>1.5+0.45</f>
        <v>1.95</v>
      </c>
      <c r="D18" s="72"/>
      <c r="E18" s="72">
        <f>1.5+0.45</f>
        <v>1.95</v>
      </c>
    </row>
    <row r="19" spans="1:5">
      <c r="A19" s="87" t="s">
        <v>227</v>
      </c>
      <c r="B19" s="87" t="s">
        <v>228</v>
      </c>
      <c r="C19" s="72">
        <f>0.5+0.045</f>
        <v>0.545</v>
      </c>
      <c r="D19" s="72"/>
      <c r="E19" s="72">
        <f>0.5+0.045</f>
        <v>0.545</v>
      </c>
    </row>
    <row r="20" spans="1:5">
      <c r="A20" s="87" t="s">
        <v>229</v>
      </c>
      <c r="B20" s="87" t="s">
        <v>230</v>
      </c>
      <c r="C20" s="72">
        <f>1.4+0.27</f>
        <v>1.67</v>
      </c>
      <c r="D20" s="72"/>
      <c r="E20" s="72">
        <f>1.4+0.27</f>
        <v>1.67</v>
      </c>
    </row>
    <row r="21" spans="1:5">
      <c r="A21" s="87" t="s">
        <v>231</v>
      </c>
      <c r="B21" s="87" t="s">
        <v>232</v>
      </c>
      <c r="C21" s="72">
        <f>0.8+0.13</f>
        <v>0.93</v>
      </c>
      <c r="D21" s="72"/>
      <c r="E21" s="72">
        <f>0.8+0.13</f>
        <v>0.93</v>
      </c>
    </row>
    <row r="22" spans="1:5">
      <c r="A22" s="87" t="s">
        <v>233</v>
      </c>
      <c r="B22" s="87" t="s">
        <v>234</v>
      </c>
      <c r="C22" s="72">
        <v>3.15061</v>
      </c>
      <c r="D22" s="72"/>
      <c r="E22" s="72">
        <v>3.15061</v>
      </c>
    </row>
    <row r="23" spans="1:5">
      <c r="A23" s="87" t="s">
        <v>235</v>
      </c>
      <c r="B23" s="87" t="s">
        <v>236</v>
      </c>
      <c r="C23" s="72">
        <v>3</v>
      </c>
      <c r="D23" s="72"/>
      <c r="E23" s="72">
        <v>3</v>
      </c>
    </row>
    <row r="24" spans="1:5">
      <c r="A24" s="87" t="s">
        <v>237</v>
      </c>
      <c r="B24" s="87" t="s">
        <v>238</v>
      </c>
      <c r="C24" s="72">
        <f>3.02+0.2</f>
        <v>3.22</v>
      </c>
      <c r="D24" s="72"/>
      <c r="E24" s="72">
        <f>3.02+0.2</f>
        <v>3.22</v>
      </c>
    </row>
    <row r="25" spans="1:5">
      <c r="A25" s="87" t="s">
        <v>239</v>
      </c>
      <c r="B25" s="87" t="s">
        <v>240</v>
      </c>
      <c r="C25" s="72">
        <v>0.1</v>
      </c>
      <c r="D25" s="72"/>
      <c r="E25" s="72">
        <v>0.1</v>
      </c>
    </row>
    <row r="26" spans="1:5">
      <c r="A26" s="87" t="s">
        <v>241</v>
      </c>
      <c r="B26" s="87" t="s">
        <v>242</v>
      </c>
      <c r="C26" s="72">
        <v>0.1</v>
      </c>
      <c r="D26" s="72"/>
      <c r="E26" s="72">
        <v>0.1</v>
      </c>
    </row>
    <row r="27" spans="1:5">
      <c r="A27" s="87" t="s">
        <v>243</v>
      </c>
      <c r="B27" s="87" t="s">
        <v>244</v>
      </c>
      <c r="C27" s="72">
        <v>0.38</v>
      </c>
      <c r="D27" s="72"/>
      <c r="E27" s="72">
        <v>0.38</v>
      </c>
    </row>
    <row r="28" spans="1:5">
      <c r="A28" s="87">
        <v>30226</v>
      </c>
      <c r="B28" s="87" t="s">
        <v>245</v>
      </c>
      <c r="C28" s="72">
        <v>0.2</v>
      </c>
      <c r="D28" s="72"/>
      <c r="E28" s="72">
        <v>0.2</v>
      </c>
    </row>
    <row r="29" spans="1:5">
      <c r="A29" s="87">
        <v>30228</v>
      </c>
      <c r="B29" s="87" t="s">
        <v>246</v>
      </c>
      <c r="C29" s="72">
        <f>2.835317+0.34</f>
        <v>3.175317</v>
      </c>
      <c r="D29" s="72"/>
      <c r="E29" s="72">
        <f>2.835317+0.34</f>
        <v>3.175317</v>
      </c>
    </row>
    <row r="30" spans="1:5">
      <c r="A30" s="87" t="s">
        <v>247</v>
      </c>
      <c r="B30" s="87" t="s">
        <v>248</v>
      </c>
      <c r="C30" s="72">
        <f>5.90691+0.70824</f>
        <v>6.61515</v>
      </c>
      <c r="D30" s="72"/>
      <c r="E30" s="72">
        <f>5.90691+0.70824</f>
        <v>6.61515</v>
      </c>
    </row>
    <row r="31" spans="1:5">
      <c r="A31" s="87" t="s">
        <v>249</v>
      </c>
      <c r="B31" s="87" t="s">
        <v>250</v>
      </c>
      <c r="C31" s="72">
        <v>6.54</v>
      </c>
      <c r="D31" s="72"/>
      <c r="E31" s="72">
        <v>6.54</v>
      </c>
    </row>
    <row r="32" spans="1:5">
      <c r="A32" s="87" t="s">
        <v>251</v>
      </c>
      <c r="B32" s="87" t="s">
        <v>252</v>
      </c>
      <c r="C32" s="72">
        <f>0.4+6+5.64+0.36</f>
        <v>12.4</v>
      </c>
      <c r="D32" s="72"/>
      <c r="E32" s="72">
        <f>0.4+6+5.64+0.36</f>
        <v>12.4</v>
      </c>
    </row>
    <row r="33" spans="1:5">
      <c r="A33" s="85" t="s">
        <v>253</v>
      </c>
      <c r="B33" s="85" t="s">
        <v>254</v>
      </c>
      <c r="C33" s="86">
        <f>C34</f>
        <v>2.184</v>
      </c>
      <c r="D33" s="86">
        <f>D34</f>
        <v>2.184</v>
      </c>
      <c r="E33" s="91"/>
    </row>
    <row r="34" spans="1:5">
      <c r="A34" s="87" t="s">
        <v>255</v>
      </c>
      <c r="B34" s="87" t="s">
        <v>256</v>
      </c>
      <c r="C34" s="88">
        <v>2.184</v>
      </c>
      <c r="D34" s="88">
        <v>2.184</v>
      </c>
      <c r="E34" s="91"/>
    </row>
    <row r="35" spans="1:5">
      <c r="A35" s="92" t="s">
        <v>141</v>
      </c>
      <c r="B35" s="92"/>
      <c r="C35" s="92"/>
      <c r="D35" s="92"/>
      <c r="E35" s="92"/>
    </row>
  </sheetData>
  <mergeCells count="4">
    <mergeCell ref="A1:E1"/>
    <mergeCell ref="A3:B3"/>
    <mergeCell ref="C3:E3"/>
    <mergeCell ref="A35:E3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E16" sqref="E16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56" t="s">
        <v>257</v>
      </c>
      <c r="B1" s="56"/>
      <c r="C1" s="56"/>
      <c r="D1" s="56"/>
      <c r="E1" s="56"/>
      <c r="F1" s="56"/>
      <c r="G1" s="56"/>
      <c r="H1" s="56"/>
    </row>
    <row r="2" spans="1:8">
      <c r="A2" s="57"/>
      <c r="B2" s="58"/>
      <c r="C2" s="58"/>
      <c r="D2" s="58"/>
      <c r="E2" s="58"/>
      <c r="F2" s="58"/>
      <c r="G2" s="58"/>
      <c r="H2" s="58" t="s">
        <v>1</v>
      </c>
    </row>
    <row r="3" ht="15" customHeight="1" spans="1:8">
      <c r="A3" s="66" t="s">
        <v>184</v>
      </c>
      <c r="B3" s="61" t="s">
        <v>258</v>
      </c>
      <c r="C3" s="61"/>
      <c r="D3" s="61"/>
      <c r="E3" s="61"/>
      <c r="F3" s="61"/>
      <c r="G3" s="61" t="s">
        <v>259</v>
      </c>
      <c r="H3" s="61" t="s">
        <v>260</v>
      </c>
    </row>
    <row r="4" ht="15" customHeight="1" spans="1:8">
      <c r="A4" s="66"/>
      <c r="B4" s="61" t="s">
        <v>145</v>
      </c>
      <c r="C4" s="61" t="s">
        <v>261</v>
      </c>
      <c r="D4" s="61" t="s">
        <v>262</v>
      </c>
      <c r="E4" s="61" t="s">
        <v>263</v>
      </c>
      <c r="F4" s="61"/>
      <c r="G4" s="61"/>
      <c r="H4" s="61"/>
    </row>
    <row r="5" spans="1:8">
      <c r="A5" s="66"/>
      <c r="B5" s="61"/>
      <c r="C5" s="61"/>
      <c r="D5" s="61"/>
      <c r="E5" s="61" t="s">
        <v>264</v>
      </c>
      <c r="F5" s="61" t="s">
        <v>265</v>
      </c>
      <c r="G5" s="61"/>
      <c r="H5" s="61"/>
    </row>
    <row r="6" spans="1:8">
      <c r="A6" s="61" t="s">
        <v>198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61">
        <v>7</v>
      </c>
    </row>
    <row r="7" spans="1:8">
      <c r="A7" s="75" t="s">
        <v>190</v>
      </c>
      <c r="B7" s="76">
        <f>SUM(C7:H7)</f>
        <v>0.58</v>
      </c>
      <c r="C7" s="76">
        <v>0</v>
      </c>
      <c r="D7" s="76">
        <v>0.38</v>
      </c>
      <c r="E7" s="76">
        <v>0</v>
      </c>
      <c r="F7" s="76">
        <v>0</v>
      </c>
      <c r="G7" s="76">
        <v>0.1</v>
      </c>
      <c r="H7" s="76">
        <v>0.1</v>
      </c>
    </row>
    <row r="8" spans="1:8">
      <c r="A8" s="77" t="s">
        <v>191</v>
      </c>
      <c r="B8" s="78">
        <f>SUM(C8:H8)</f>
        <v>0.58</v>
      </c>
      <c r="C8" s="78">
        <v>0</v>
      </c>
      <c r="D8" s="78">
        <v>0.38</v>
      </c>
      <c r="E8" s="78">
        <v>0</v>
      </c>
      <c r="F8" s="78">
        <v>0</v>
      </c>
      <c r="G8" s="78">
        <v>0.1</v>
      </c>
      <c r="H8" s="78">
        <v>0.1</v>
      </c>
    </row>
    <row r="9" spans="1:8">
      <c r="A9" s="77" t="s">
        <v>192</v>
      </c>
      <c r="B9" s="78">
        <v>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</row>
    <row r="10" spans="1:8">
      <c r="A10" s="77"/>
      <c r="B10" s="79"/>
      <c r="C10" s="79"/>
      <c r="D10" s="79"/>
      <c r="E10" s="79"/>
      <c r="F10" s="79"/>
      <c r="G10" s="79"/>
      <c r="H10" s="79"/>
    </row>
    <row r="11" spans="1:8">
      <c r="A11" s="77"/>
      <c r="B11" s="79"/>
      <c r="C11" s="79"/>
      <c r="D11" s="79"/>
      <c r="E11" s="79"/>
      <c r="F11" s="79"/>
      <c r="G11" s="79"/>
      <c r="H11" s="79"/>
    </row>
    <row r="12" spans="1:8">
      <c r="A12" s="77"/>
      <c r="B12" s="79"/>
      <c r="C12" s="79"/>
      <c r="D12" s="79"/>
      <c r="E12" s="79"/>
      <c r="F12" s="79"/>
      <c r="G12" s="79"/>
      <c r="H12" s="79"/>
    </row>
    <row r="13" spans="1:8">
      <c r="A13" s="77"/>
      <c r="B13" s="79"/>
      <c r="C13" s="79"/>
      <c r="D13" s="79"/>
      <c r="E13" s="79"/>
      <c r="F13" s="79"/>
      <c r="G13" s="79"/>
      <c r="H13" s="79"/>
    </row>
    <row r="14" spans="1:8">
      <c r="A14" s="77"/>
      <c r="B14" s="79"/>
      <c r="C14" s="79"/>
      <c r="D14" s="79"/>
      <c r="E14" s="79"/>
      <c r="F14" s="79"/>
      <c r="G14" s="79"/>
      <c r="H14" s="79"/>
    </row>
    <row r="15" spans="1:8">
      <c r="A15" s="77"/>
      <c r="B15" s="79"/>
      <c r="C15" s="79"/>
      <c r="D15" s="79"/>
      <c r="E15" s="79"/>
      <c r="F15" s="79"/>
      <c r="G15" s="79"/>
      <c r="H15" s="79"/>
    </row>
    <row r="16" spans="1:8">
      <c r="A16" s="77"/>
      <c r="B16" s="79"/>
      <c r="C16" s="79"/>
      <c r="D16" s="79"/>
      <c r="E16" s="79"/>
      <c r="F16" s="79"/>
      <c r="G16" s="79"/>
      <c r="H16" s="79"/>
    </row>
    <row r="17" spans="1:1">
      <c r="A17" s="80" t="s">
        <v>193</v>
      </c>
    </row>
    <row r="18" spans="1:1">
      <c r="A18" s="81" t="s">
        <v>182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H17" sqref="H17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56" t="s">
        <v>266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1</v>
      </c>
    </row>
    <row r="3" spans="1:5">
      <c r="A3" s="66" t="s">
        <v>267</v>
      </c>
      <c r="B3" s="66" t="s">
        <v>4</v>
      </c>
      <c r="C3" s="66" t="s">
        <v>145</v>
      </c>
      <c r="D3" s="66" t="s">
        <v>71</v>
      </c>
      <c r="E3" s="66" t="s">
        <v>72</v>
      </c>
    </row>
    <row r="4" spans="1:5">
      <c r="A4" s="66" t="s">
        <v>198</v>
      </c>
      <c r="B4" s="66" t="s">
        <v>198</v>
      </c>
      <c r="C4" s="66">
        <v>1</v>
      </c>
      <c r="D4" s="66">
        <v>2</v>
      </c>
      <c r="E4" s="66">
        <v>3</v>
      </c>
    </row>
    <row r="5" spans="1:5">
      <c r="A5" s="67"/>
      <c r="B5" s="68" t="s">
        <v>185</v>
      </c>
      <c r="C5" s="69"/>
      <c r="D5" s="70">
        <f>SUM(D6:D19)</f>
        <v>38.83061</v>
      </c>
      <c r="E5" s="70">
        <f>SUM(E6:E19)</f>
        <v>38.83061</v>
      </c>
    </row>
    <row r="6" spans="1:5">
      <c r="A6" s="71">
        <v>1</v>
      </c>
      <c r="B6" s="64" t="s">
        <v>268</v>
      </c>
      <c r="C6" s="63"/>
      <c r="D6" s="71">
        <v>5.51</v>
      </c>
      <c r="E6" s="71">
        <v>5.51</v>
      </c>
    </row>
    <row r="7" spans="1:5">
      <c r="A7" s="71">
        <v>2</v>
      </c>
      <c r="B7" s="64" t="s">
        <v>269</v>
      </c>
      <c r="C7" s="63"/>
      <c r="D7" s="71">
        <v>1.95</v>
      </c>
      <c r="E7" s="71">
        <v>1.95</v>
      </c>
    </row>
    <row r="8" spans="1:5">
      <c r="A8" s="71">
        <v>3</v>
      </c>
      <c r="B8" s="64" t="s">
        <v>270</v>
      </c>
      <c r="C8" s="63"/>
      <c r="D8" s="72">
        <v>0.55</v>
      </c>
      <c r="E8" s="72">
        <v>0.55</v>
      </c>
    </row>
    <row r="9" spans="1:5">
      <c r="A9" s="71">
        <v>4</v>
      </c>
      <c r="B9" s="64" t="s">
        <v>271</v>
      </c>
      <c r="C9" s="63"/>
      <c r="D9" s="72">
        <v>1.4</v>
      </c>
      <c r="E9" s="72">
        <v>1.4</v>
      </c>
    </row>
    <row r="10" spans="1:5">
      <c r="A10" s="71">
        <v>5</v>
      </c>
      <c r="B10" s="64" t="s">
        <v>272</v>
      </c>
      <c r="C10" s="63"/>
      <c r="D10" s="72">
        <v>0.93</v>
      </c>
      <c r="E10" s="72">
        <v>0.93</v>
      </c>
    </row>
    <row r="11" spans="1:5">
      <c r="A11" s="71">
        <v>6</v>
      </c>
      <c r="B11" s="64" t="s">
        <v>273</v>
      </c>
      <c r="C11" s="63"/>
      <c r="D11" s="72">
        <v>3.15061</v>
      </c>
      <c r="E11" s="72">
        <v>3.15061</v>
      </c>
    </row>
    <row r="12" spans="1:5">
      <c r="A12" s="71">
        <v>7</v>
      </c>
      <c r="B12" s="64" t="s">
        <v>274</v>
      </c>
      <c r="C12" s="63"/>
      <c r="D12" s="72">
        <v>3</v>
      </c>
      <c r="E12" s="72">
        <v>3</v>
      </c>
    </row>
    <row r="13" spans="1:5">
      <c r="A13" s="71">
        <v>8</v>
      </c>
      <c r="B13" s="64" t="s">
        <v>275</v>
      </c>
      <c r="C13" s="63"/>
      <c r="D13" s="72">
        <v>3.22</v>
      </c>
      <c r="E13" s="72">
        <v>3.22</v>
      </c>
    </row>
    <row r="14" spans="1:5">
      <c r="A14" s="71">
        <v>9</v>
      </c>
      <c r="B14" s="64" t="s">
        <v>276</v>
      </c>
      <c r="C14" s="63"/>
      <c r="D14" s="71"/>
      <c r="E14" s="71"/>
    </row>
    <row r="15" spans="1:5">
      <c r="A15" s="71">
        <v>10</v>
      </c>
      <c r="B15" s="64" t="s">
        <v>277</v>
      </c>
      <c r="C15" s="63"/>
      <c r="D15" s="71">
        <v>0.1</v>
      </c>
      <c r="E15" s="71">
        <v>0.1</v>
      </c>
    </row>
    <row r="16" spans="1:5">
      <c r="A16" s="71">
        <v>11</v>
      </c>
      <c r="B16" s="64" t="s">
        <v>278</v>
      </c>
      <c r="C16" s="63"/>
      <c r="D16" s="71"/>
      <c r="E16" s="71"/>
    </row>
    <row r="17" spans="1:5">
      <c r="A17" s="71">
        <v>12</v>
      </c>
      <c r="B17" s="64" t="s">
        <v>279</v>
      </c>
      <c r="C17" s="63"/>
      <c r="D17" s="71">
        <v>6.62</v>
      </c>
      <c r="E17" s="71">
        <v>6.62</v>
      </c>
    </row>
    <row r="18" spans="1:5">
      <c r="A18" s="71">
        <v>13</v>
      </c>
      <c r="B18" s="64" t="s">
        <v>280</v>
      </c>
      <c r="C18" s="63"/>
      <c r="D18" s="71"/>
      <c r="E18" s="71"/>
    </row>
    <row r="19" spans="1:5">
      <c r="A19" s="71">
        <v>14</v>
      </c>
      <c r="B19" s="64" t="s">
        <v>281</v>
      </c>
      <c r="C19" s="63"/>
      <c r="D19" s="73">
        <v>12.4</v>
      </c>
      <c r="E19" s="73">
        <v>12.4</v>
      </c>
    </row>
    <row r="20" spans="1:5">
      <c r="A20" s="71">
        <v>15</v>
      </c>
      <c r="B20" s="64" t="s">
        <v>282</v>
      </c>
      <c r="C20" s="63"/>
      <c r="D20" s="71"/>
      <c r="E20" s="74"/>
    </row>
    <row r="21" spans="1:1">
      <c r="A21" s="65" t="s">
        <v>52</v>
      </c>
    </row>
  </sheetData>
  <mergeCells count="1">
    <mergeCell ref="A1:E1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项目支出绩效目标表（基层救助能力建设工作经费）</vt:lpstr>
      <vt:lpstr>项目支出绩效目标表（养老机构运营经费）</vt:lpstr>
      <vt:lpstr>项目支出绩效目标表（城市困难群众特别救助资金)</vt:lpstr>
      <vt:lpstr>项目支出绩效目标表（城市低保县级配套资金)</vt:lpstr>
      <vt:lpstr>项目支出绩效目标表（城乡特困供养县级配套资金)</vt:lpstr>
      <vt:lpstr>项目支出绩效目标表（城乡临时救助县级补助资金)</vt:lpstr>
      <vt:lpstr>项目支出绩效目标表（残疾人两项补贴县级补助资金)</vt:lpstr>
      <vt:lpstr>项目支出绩效目标表（孤儿生活费县级补助)</vt:lpstr>
      <vt:lpstr>项目支出绩效目标表（村务监督委员会主任报酬)</vt:lpstr>
      <vt:lpstr>项目支出绩效目标表（高龄津贴县级补助资金)</vt:lpstr>
      <vt:lpstr>项目支出绩效目标表（殡葬服务机构运行经费)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邂逅妳的柔情</cp:lastModifiedBy>
  <dcterms:created xsi:type="dcterms:W3CDTF">2023-04-12T15:17:00Z</dcterms:created>
  <cp:lastPrinted>2024-02-01T09:31:00Z</cp:lastPrinted>
  <dcterms:modified xsi:type="dcterms:W3CDTF">2025-02-11T08:29:28Z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